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70" yWindow="65521" windowWidth="9720" windowHeight="7080" tabRatio="601" activeTab="0"/>
  </bookViews>
  <sheets>
    <sheet name="user's guide" sheetId="1" r:id="rId1"/>
    <sheet name="enterprise revenues" sheetId="2" r:id="rId2"/>
    <sheet name="enterprise expenses" sheetId="3" r:id="rId3"/>
    <sheet name="enterprise cashflow report" sheetId="4" r:id="rId4"/>
    <sheet name="family cashflow &amp; farm profit" sheetId="5" r:id="rId5"/>
  </sheets>
  <definedNames>
    <definedName name="input_area1">'enterprise revenues'!$C$5:$J$15,'enterprise revenues'!$C$17:$J$17</definedName>
    <definedName name="input_area10">'family cashflow &amp; farm profit'!$C$18,'family cashflow &amp; farm profit'!$C$22:$D$27</definedName>
    <definedName name="input_area2">'enterprise revenues'!$C$26:$J$37</definedName>
    <definedName name="input_area3">'enterprise expenses'!$C$7:$J$22</definedName>
    <definedName name="input_area4">'enterprise expenses'!$A$25:$A$38,'enterprise expenses'!$C$25:$J$38</definedName>
    <definedName name="input_area5">'enterprise expenses'!$C$43:$J$43</definedName>
    <definedName name="input_area6">'enterprise expenses'!$B$46:$B$59</definedName>
    <definedName name="input_area7">'enterprise expenses'!$A$61:$B$79</definedName>
    <definedName name="input_area8">'enterprise cashflow report'!$B$9:$I$9,'enterprise cashflow report'!$B$11:$I$11,'enterprise cashflow report'!$B$13:$I$13</definedName>
    <definedName name="input_area9">'family cashflow &amp; farm profit'!$E$5,'family cashflow &amp; farm profit'!$C$7:$D$7,'family cashflow &amp; farm profit'!$E$8,'family cashflow &amp; farm profit'!$E$10:$E$12</definedName>
    <definedName name="_xlnm.Print_Area" localSheetId="0">'user''s guide'!$A$1:$T$126</definedName>
  </definedNames>
  <calcPr fullCalcOnLoad="1"/>
</workbook>
</file>

<file path=xl/comments1.xml><?xml version="1.0" encoding="utf-8"?>
<comments xmlns="http://schemas.openxmlformats.org/spreadsheetml/2006/main">
  <authors>
    <author>Preferred Customer</author>
    <author>BRE</author>
  </authors>
  <commentList>
    <comment ref="F81" authorId="0">
      <text>
        <r>
          <rPr>
            <b/>
            <u val="single"/>
            <sz val="10"/>
            <color indexed="10"/>
            <rFont val="Tahoma"/>
            <family val="2"/>
          </rPr>
          <t>differences between cash-flow &amp; profit measures</t>
        </r>
        <r>
          <rPr>
            <b/>
            <sz val="9"/>
            <rFont val="Tahoma"/>
            <family val="0"/>
          </rPr>
          <t xml:space="preserve"> 
 There are five important differences between cash-flow and profit measures: 
1) Net cash from purchase/sale of assets influences cash-flow but is not used in computing profit measures. 
2) Value of annual production is not necessarily equal to revenues from product sales in a given year because stored inventories from previous production can also generate revenues. Likewise, input inventories can be used up. Unlike cash-flow measures, profit measures include adjustments for inventory draw-downs or build-ups.
3) Cash from issue of new term debt loans can increase cash available but is not used in computing profit measures. 
4) There are two ways to account for the cost of capital assets as an expense in production. In computing cash-flow, this cost is computed as expenditures for principal and interest related to financing capital assets. In computing profit measures, this cost is computed as expenditures for interest related to financing capital assets plus the annual depreciation of the assets.
5) Income earned off-farm can cover cash expenses and are thus counted in computing cash-flow.  However, off-farm earnings are not operating revenues and are not used in computing profit.
</t>
        </r>
      </text>
    </comment>
    <comment ref="G81" authorId="1">
      <text>
        <r>
          <rPr>
            <sz val="8"/>
            <rFont val="Tahoma"/>
            <family val="2"/>
          </rPr>
          <t xml:space="preserve">This is a </t>
        </r>
        <r>
          <rPr>
            <b/>
            <sz val="8"/>
            <rFont val="Tahoma"/>
            <family val="0"/>
          </rPr>
          <t>comment</t>
        </r>
        <r>
          <rPr>
            <sz val="8"/>
            <rFont val="Tahoma"/>
            <family val="0"/>
          </rPr>
          <t xml:space="preserve">
</t>
        </r>
      </text>
    </comment>
  </commentList>
</comments>
</file>

<file path=xl/comments2.xml><?xml version="1.0" encoding="utf-8"?>
<comments xmlns="http://schemas.openxmlformats.org/spreadsheetml/2006/main">
  <authors>
    <author>Preferred Customer</author>
  </authors>
  <commentList>
    <comment ref="A44" authorId="0">
      <text>
        <r>
          <rPr>
            <b/>
            <sz val="9"/>
            <rFont val="Tahoma"/>
            <family val="0"/>
          </rPr>
          <t xml:space="preserve">This is the value of sales from this enterprise, both sales from current year production and adjustments to  inventory are included.  </t>
        </r>
      </text>
    </comment>
    <comment ref="A45" authorId="0">
      <text>
        <r>
          <rPr>
            <b/>
            <sz val="9"/>
            <rFont val="Tahoma"/>
            <family val="0"/>
          </rPr>
          <t>This is the the amount that this years production would generate, if it were all sold at the price on line 38 above.</t>
        </r>
      </text>
    </comment>
    <comment ref="A48" authorId="0">
      <text>
        <r>
          <rPr>
            <b/>
            <sz val="9"/>
            <rFont val="Tahoma"/>
            <family val="0"/>
          </rPr>
          <t>This is the adjustment to enterprise inventory.  A positive value indicates a plan to increase inventories by the end of the plan year to a level higher than the end of last year.  A negative value indicates a plan to sell all production from this year and to draw down inventory.</t>
        </r>
      </text>
    </comment>
    <comment ref="A23" authorId="0">
      <text>
        <r>
          <rPr>
            <b/>
            <sz val="9"/>
            <rFont val="Tahoma"/>
            <family val="0"/>
          </rPr>
          <t>This is the amount your plan will produce plus stored inventories.  It is determined by the enterprise description section input you entered above.</t>
        </r>
      </text>
    </comment>
    <comment ref="A38" authorId="0">
      <text>
        <r>
          <rPr>
            <b/>
            <sz val="9"/>
            <rFont val="Tahoma"/>
            <family val="0"/>
          </rPr>
          <t>Weighted average price is the sum of units sold times price received divided by total units sold in all marketing activities.</t>
        </r>
      </text>
    </comment>
    <comment ref="A41" authorId="0">
      <text>
        <r>
          <rPr>
            <b/>
            <sz val="9"/>
            <rFont val="Tahoma"/>
            <family val="0"/>
          </rPr>
          <t>This is the sum of all units you plan to sell as entered in the marketing plan above.</t>
        </r>
      </text>
    </comment>
    <comment ref="A42" authorId="0">
      <text>
        <r>
          <rPr>
            <b/>
            <sz val="9"/>
            <rFont val="Tahoma"/>
            <family val="0"/>
          </rPr>
          <t>This is the number of units available for sale that you did not plan to sell according to the marketing plan entered above.</t>
        </r>
      </text>
    </comment>
  </commentList>
</comments>
</file>

<file path=xl/comments3.xml><?xml version="1.0" encoding="utf-8"?>
<comments xmlns="http://schemas.openxmlformats.org/spreadsheetml/2006/main">
  <authors>
    <author>Preferred Customer</author>
    <author>BRE</author>
  </authors>
  <commentList>
    <comment ref="A43" authorId="0">
      <text>
        <r>
          <rPr>
            <b/>
            <u val="single"/>
            <sz val="10"/>
            <color indexed="53"/>
            <rFont val="Tahoma"/>
            <family val="2"/>
          </rPr>
          <t>allocating shared costs in enterprise profit measures</t>
        </r>
        <r>
          <rPr>
            <b/>
            <sz val="9"/>
            <rFont val="Tahoma"/>
            <family val="0"/>
          </rPr>
          <t xml:space="preserve">
In computing the profitability of an enterprise, only the costs directly associated with that enterprise should be considered. Some costs are clearly associated with a single enterprise and not used in other enterprises.  For example if you use a fertilizer formulation on your wheat crop, expenditures for this fertilizer are cost which can be "allocated" to this enterprise. Difficulty arises in allocating cost of resources that are shared across enterprises (for example a tractor or plow that is used both in wheat and barley production, or a barn used to store implements and machines used in all enterprises). 
*    The approach taken to allocating shared costs across enterprises for this analysis involves asking you, the user, to specify a percentage for each enterprise in cells represents your best estimate of the proportion of all shared resources that are used in the enterprise.  
*    The total cost of expenses that you enter on a whole farm basis in input areas 6 and 7 will be divided among enterprises based on these percentages.   
</t>
        </r>
        <r>
          <rPr>
            <b/>
            <sz val="9"/>
            <color indexed="10"/>
            <rFont val="Tahoma"/>
            <family val="2"/>
          </rPr>
          <t>The total of enterprise percentages (shown in the left-hand-most cell) must equal 100%</t>
        </r>
        <r>
          <rPr>
            <b/>
            <sz val="9"/>
            <rFont val="Tahoma"/>
            <family val="0"/>
          </rPr>
          <t xml:space="preserve">
</t>
        </r>
      </text>
    </comment>
    <comment ref="A55" authorId="1">
      <text>
        <r>
          <rPr>
            <b/>
            <u val="single"/>
            <sz val="10"/>
            <color indexed="10"/>
            <rFont val="Tahoma"/>
            <family val="2"/>
          </rPr>
          <t>allocating term debt payments for land</t>
        </r>
        <r>
          <rPr>
            <b/>
            <sz val="8"/>
            <rFont val="Tahoma"/>
            <family val="0"/>
          </rPr>
          <t xml:space="preserve">
Term debt payments for land are allocated differently than the other whole farm expenses.  Instead of being allocated by percentages you enter, payments on land debt are allocated according to the percentage of owned land in each enterprise.  Fallow land is included.  These percentages appear in the </t>
        </r>
        <r>
          <rPr>
            <b/>
            <sz val="8"/>
            <color indexed="48"/>
            <rFont val="Tahoma"/>
            <family val="2"/>
          </rPr>
          <t>owned land costs</t>
        </r>
        <r>
          <rPr>
            <b/>
            <sz val="8"/>
            <rFont val="Tahoma"/>
            <family val="0"/>
          </rPr>
          <t xml:space="preserve"> row under ENTERPRISE COST ALLOCATION.  
For example:
A farm has two enterprises that use owned land.  Enterprise 1 uses 200 acres and is never fallow.  Enterprise 2 uses 300 acres and is fallow every other year.  The effective acreage for enterprise 2 is therefore 600 acres.  
The total owned acreage (enterprise 1 + 2) is 800 acres.  Enterprise 1 accounts for 25% of the total owned acreage, so 25% of the dept interest &amp; principal payments on land will be allocated to enterprise 1.  By the same token, 75% of the land debt payments will be allocated to enterprise 2.
</t>
        </r>
        <r>
          <rPr>
            <sz val="8"/>
            <rFont val="Tahoma"/>
            <family val="0"/>
          </rPr>
          <t xml:space="preserve">
</t>
        </r>
      </text>
    </comment>
    <comment ref="A56" authorId="1">
      <text>
        <r>
          <rPr>
            <b/>
            <u val="single"/>
            <sz val="10"/>
            <color indexed="10"/>
            <rFont val="Tahoma"/>
            <family val="2"/>
          </rPr>
          <t>allocating term debt payments for land</t>
        </r>
        <r>
          <rPr>
            <b/>
            <sz val="8"/>
            <rFont val="Tahoma"/>
            <family val="0"/>
          </rPr>
          <t xml:space="preserve">
Term debt payments for land are allocated differently than the other whole farm expenses.  Instead of being allocated by percentages you enter, payments on land debt are allocated according to the percentage of owned land in each enterprise.  Fallow land is included.  These percentages appear in the </t>
        </r>
        <r>
          <rPr>
            <b/>
            <sz val="8"/>
            <color indexed="48"/>
            <rFont val="Tahoma"/>
            <family val="2"/>
          </rPr>
          <t>owned land costs</t>
        </r>
        <r>
          <rPr>
            <b/>
            <sz val="8"/>
            <rFont val="Tahoma"/>
            <family val="0"/>
          </rPr>
          <t xml:space="preserve"> row under ENTERPRISE COST ALLOCATION.  
For example:
A farm has two enterprises that use owned land.  Enterprise 1 uses 200 acres and is never fallow.  Enterprise 2 uses 300 acres and is fallow every other year.  The effective acreage for enterprise 2 is therefore 600 acres.  
The total owned acreage (enterprise 1 + 2) is 800 acres.  Enterprise 1 accounts for 25% of the total owned acreage, so 25% of the dept interest &amp; principal payments on land will be allocated to enterprise 1.  By the same token, 75% of the land debt payments will be allocated to enterprise 2.
</t>
        </r>
        <r>
          <rPr>
            <sz val="8"/>
            <rFont val="Tahoma"/>
            <family val="0"/>
          </rPr>
          <t xml:space="preserve">
</t>
        </r>
      </text>
    </comment>
    <comment ref="A82" authorId="0">
      <text>
        <r>
          <rPr>
            <b/>
            <sz val="9"/>
            <rFont val="Tahoma"/>
            <family val="0"/>
          </rPr>
          <t>These expense are commonly referred to as fixed cost because they involve costs such as land and equipment ownership cost which can not be easily altered from year to year without disrupting operations.</t>
        </r>
      </text>
    </comment>
    <comment ref="A83" authorId="0">
      <text>
        <r>
          <rPr>
            <b/>
            <sz val="9"/>
            <rFont val="Tahoma"/>
            <family val="0"/>
          </rPr>
          <t>This row represents the total cost of each enterprise on a per acre basis.</t>
        </r>
        <r>
          <rPr>
            <sz val="9"/>
            <rFont val="Tahoma"/>
            <family val="0"/>
          </rPr>
          <t xml:space="preserve">
</t>
        </r>
      </text>
    </comment>
    <comment ref="A42" authorId="0">
      <text>
        <r>
          <rPr>
            <b/>
            <sz val="9"/>
            <rFont val="Tahoma"/>
            <family val="0"/>
          </rPr>
          <t>Owned land cost are allocated only to acreage in your ownership,  On rented acreage rent is treated as an allocable.  On shareleases, rent is entered on the enterprise revenues worksheet by including only your share of yield in computation of enterprise revenues
For enterprises with every other year fallow percentage of land allocated to crop is twice the percentage of acreage planted.</t>
        </r>
      </text>
    </comment>
    <comment ref="A81" authorId="0">
      <text>
        <r>
          <rPr>
            <b/>
            <sz val="9"/>
            <rFont val="Tahoma"/>
            <family val="0"/>
          </rPr>
          <t>These expense are commonly referred to as fixed cost because they involve costs such as land and equipment ownership cost which can not be easily altered from year to year without disrupting operations.</t>
        </r>
      </text>
    </comment>
  </commentList>
</comments>
</file>

<file path=xl/comments4.xml><?xml version="1.0" encoding="utf-8"?>
<comments xmlns="http://schemas.openxmlformats.org/spreadsheetml/2006/main">
  <authors>
    <author>Preferred Customer</author>
    <author>Authorized User</author>
  </authors>
  <commentList>
    <comment ref="A18" authorId="0">
      <text>
        <r>
          <rPr>
            <b/>
            <sz val="9"/>
            <rFont val="Tahoma"/>
            <family val="0"/>
          </rPr>
          <t>This is a key "bottom  line measure of enterprise returns.  A positive number indicate the amount by which enterprise revenues exceed all cost on a per acre basis.  A negative number indicates the amount by which enterprise costs exceed enterprise revenues on a per acre basis.</t>
        </r>
        <r>
          <rPr>
            <sz val="9"/>
            <rFont val="Tahoma"/>
            <family val="0"/>
          </rPr>
          <t xml:space="preserve">
</t>
        </r>
      </text>
    </comment>
    <comment ref="A19" authorId="0">
      <text>
        <r>
          <rPr>
            <b/>
            <sz val="9"/>
            <rFont val="Tahoma"/>
            <family val="2"/>
          </rPr>
          <t>A positive number in this row  indicates the revenue in excess of all costs that the corresponding enterprise generates.  A negative number indicates the level of cost in excess of revenues the enterprise generates</t>
        </r>
        <r>
          <rPr>
            <sz val="9"/>
            <rFont val="Tahoma"/>
            <family val="0"/>
          </rPr>
          <t xml:space="preserve">
</t>
        </r>
      </text>
    </comment>
    <comment ref="A20" authorId="0">
      <text>
        <r>
          <rPr>
            <b/>
            <sz val="9"/>
            <rFont val="Tahoma"/>
            <family val="0"/>
          </rPr>
          <t xml:space="preserve">If you anticipate receiving a price lower than this for a given enterprise, you would be better off to produce nothing in the enterprise,  That is because this is the price you need to cover variable cost. If you receive more than this price but less than </t>
        </r>
        <r>
          <rPr>
            <b/>
            <sz val="9"/>
            <color indexed="10"/>
            <rFont val="Tahoma"/>
            <family val="2"/>
          </rPr>
          <t xml:space="preserve">4. break-even price covering all cash cost </t>
        </r>
        <r>
          <rPr>
            <b/>
            <sz val="9"/>
            <rFont val="Tahoma"/>
            <family val="0"/>
          </rPr>
          <t xml:space="preserve">it pays to produce in the short run. because even if didn't produce you would still have to cover fixed costs like your term debt payment.  At prices above this price but less than </t>
        </r>
        <r>
          <rPr>
            <b/>
            <sz val="9"/>
            <color indexed="10"/>
            <rFont val="Tahoma"/>
            <family val="2"/>
          </rPr>
          <t>4. break-even price covering all cash cost</t>
        </r>
        <r>
          <rPr>
            <b/>
            <sz val="9"/>
            <rFont val="Tahoma"/>
            <family val="0"/>
          </rPr>
          <t xml:space="preserve"> you can cover all variable costs and part of the fixed cost.</t>
        </r>
      </text>
    </comment>
    <comment ref="A21" authorId="0">
      <text>
        <r>
          <rPr>
            <b/>
            <sz val="9"/>
            <rFont val="Tahoma"/>
            <family val="2"/>
          </rPr>
          <t>This is the price you need to receive in this enterprise to cover all cash costs.  If this price is less than the price you anticipate the enterprise will generate positive returns to the labor and equity you are contributing.</t>
        </r>
      </text>
    </comment>
    <comment ref="A22" authorId="0">
      <text>
        <r>
          <rPr>
            <b/>
            <sz val="9"/>
            <rFont val="Tahoma"/>
            <family val="0"/>
          </rPr>
          <t>This number indicates the total revenue in excess of expense that this plan, prices and yield will generate. A negative number indicates that farming operations as a whole will lose money. A positive number indicates that farming operations will make money.</t>
        </r>
      </text>
    </comment>
    <comment ref="A11" authorId="1">
      <text>
        <r>
          <rPr>
            <b/>
            <sz val="8"/>
            <rFont val="Tahoma"/>
            <family val="0"/>
          </rPr>
          <t xml:space="preserve">The original values in this row are the weighted average of the prices for all marketing activities on the enterprise revenue sheet for each enterprise. </t>
        </r>
      </text>
    </comment>
    <comment ref="A12" authorId="1">
      <text>
        <r>
          <rPr>
            <b/>
            <sz val="8"/>
            <rFont val="Tahoma"/>
            <family val="0"/>
          </rPr>
          <t>This is the sum of production from your plan and year beginning inventory.</t>
        </r>
      </text>
    </comment>
  </commentList>
</comments>
</file>

<file path=xl/comments5.xml><?xml version="1.0" encoding="utf-8"?>
<comments xmlns="http://schemas.openxmlformats.org/spreadsheetml/2006/main">
  <authors>
    <author>Preferred Customer</author>
  </authors>
  <commentList>
    <comment ref="B9" authorId="0">
      <text>
        <r>
          <rPr>
            <b/>
            <sz val="9"/>
            <rFont val="Tahoma"/>
            <family val="0"/>
          </rPr>
          <t>This is the total cash surplus or deficit generated from farming operations, farm financing activities and government farm program payments.</t>
        </r>
      </text>
    </comment>
    <comment ref="B13" authorId="0">
      <text>
        <r>
          <rPr>
            <b/>
            <sz val="9"/>
            <rFont val="Tahoma"/>
            <family val="0"/>
          </rPr>
          <t>This is a measure of your ability to cover all planned production expenses and withdraws for family living expenses.  A positive value indicates that you can cover withdraws and have a margin for error.  A negative number tells you that if things run as planned you'll need to borrow money, earn more off the farm, spend less or liquidate assets to cover all expenses.</t>
        </r>
      </text>
    </comment>
    <comment ref="B28" authorId="0">
      <text>
        <r>
          <rPr>
            <b/>
            <sz val="9"/>
            <rFont val="Tahoma"/>
            <family val="0"/>
          </rPr>
          <t>This number is the bottom line number on an income statement.  Net farm income is a pretty good approximation of returns to the family labor, management effort and equity (owned capital) that is employed on your farm.  Net farm income is one measure of the profitability of your farm.</t>
        </r>
      </text>
    </comment>
    <comment ref="B15" authorId="0">
      <text>
        <r>
          <rPr>
            <b/>
            <sz val="9"/>
            <rFont val="Tahoma"/>
            <family val="0"/>
          </rPr>
          <t xml:space="preserve">This input area is used to compute net farm income. Net farm income is a pretty good approximation of returns to the family labor, management and equity investment in the farm. The computation begins with the results the bottom line number in input/output area 9, farm net cash income. This number isn’t always a good measure of profit because it doesn’t account for several inventory adjustments which may be important.  
Item 1 is used to adjust net farm income so that it reflects how whole farm expenditures for term debt principal differ from the value of fixed assets that are used up in a year (depreciation).  
Items 2-8 should be used to account for inventory adjustments which are important in your particular case.  Item 2 is calculated for you.  If you expect that inventories for any of the remaining items (3-8) will be significantly different at the end of the plan year than at the beginning, you should account for the inventory change.  Enter the value of each relevant inventory item at the beginning and end of the plan year in left and right columns respectively.  
</t>
        </r>
      </text>
    </comment>
    <comment ref="B18" authorId="0">
      <text>
        <r>
          <rPr>
            <b/>
            <sz val="9"/>
            <rFont val="Tahoma"/>
            <family val="0"/>
          </rPr>
          <t>Item 1 is an adjustment made to account for any differences between the rate which you plan to pay for capital assets (term debt payments) and the rate at which you are diminishing their value through use (depreciation).</t>
        </r>
      </text>
    </comment>
    <comment ref="B21" authorId="0">
      <text>
        <r>
          <rPr>
            <b/>
            <sz val="9"/>
            <rFont val="Tahoma"/>
            <family val="0"/>
          </rPr>
          <t>Item 2, crop and livestock inventory adjustments are made for you automatically.  The point of this adjustment is that if you begin the year with a large inventory of stored crop, or livestock and have none at year end, you may generate a positive cash flow but not make a profit.</t>
        </r>
      </text>
    </comment>
    <comment ref="B22" authorId="0">
      <text>
        <r>
          <rPr>
            <b/>
            <sz val="9"/>
            <rFont val="Tahoma"/>
            <family val="0"/>
          </rPr>
          <t xml:space="preserve">Item 3 is used to adjust for changes in investment in growing crops.  If you’ve made a major change in how you produce which will only have revenue consequences next year this can be important.  For example if you are expanding acreage in winter wheat significantly, the costs will be incurred this year but revenues will only be realized next year.  If you think this is an important issue for your operation, you’ll have to account for it.  You’ll need to enter the value all of production expense incurred last calendar year for crops not harvested by year end and the value all of production expenses you plan to incur in the upcoming calendar year for crops you don’t plan to harvested by year end.
</t>
        </r>
      </text>
    </comment>
  </commentList>
</comments>
</file>

<file path=xl/sharedStrings.xml><?xml version="1.0" encoding="utf-8"?>
<sst xmlns="http://schemas.openxmlformats.org/spreadsheetml/2006/main" count="232" uniqueCount="211">
  <si>
    <t>enterprise 1</t>
  </si>
  <si>
    <t>enterprise 2</t>
  </si>
  <si>
    <t>enterprise 3</t>
  </si>
  <si>
    <t>enterprise 4</t>
  </si>
  <si>
    <t>enterprise 5</t>
  </si>
  <si>
    <t>enterprise 6</t>
  </si>
  <si>
    <t>enterprise 7</t>
  </si>
  <si>
    <t>enterprise 8</t>
  </si>
  <si>
    <t>name of crop or livestock enterprise</t>
  </si>
  <si>
    <t xml:space="preserve">           sales revenue</t>
  </si>
  <si>
    <t>inventory on hand year end</t>
  </si>
  <si>
    <t>value of inventory year begin</t>
  </si>
  <si>
    <t>crop insurance</t>
  </si>
  <si>
    <t>custom and consulting services</t>
  </si>
  <si>
    <t>feed and forage (purchased)</t>
  </si>
  <si>
    <t>feeder livestock purchases</t>
  </si>
  <si>
    <t>fertilizer, lime, soil amenities</t>
  </si>
  <si>
    <t xml:space="preserve">gas, fuel, oil, </t>
  </si>
  <si>
    <t>hired labor</t>
  </si>
  <si>
    <t>irrigation water charges</t>
  </si>
  <si>
    <t>pesticide/herbicide expenses</t>
  </si>
  <si>
    <t xml:space="preserve">seed </t>
  </si>
  <si>
    <t>storage</t>
  </si>
  <si>
    <t>automobile-farm use expenses</t>
  </si>
  <si>
    <t>farm pick-up truck</t>
  </si>
  <si>
    <t>insurance</t>
  </si>
  <si>
    <t>operating credit interest</t>
  </si>
  <si>
    <t xml:space="preserve">machinery: gas, fuel, oil, </t>
  </si>
  <si>
    <t>office expenses</t>
  </si>
  <si>
    <t>Total Farm Cash Expenses</t>
  </si>
  <si>
    <t>SALES</t>
  </si>
  <si>
    <t>PURCHASES</t>
  </si>
  <si>
    <t>DEPRECIATION</t>
  </si>
  <si>
    <t xml:space="preserve">enterprise revenues worksheet </t>
  </si>
  <si>
    <t>value of inventory year end</t>
  </si>
  <si>
    <t>Overview</t>
  </si>
  <si>
    <t>name of enterprise</t>
  </si>
  <si>
    <t xml:space="preserve">They have been simplified to include only the functions necessary for this workbook.  </t>
  </si>
  <si>
    <t>The workbook consists of five worksheets:</t>
  </si>
  <si>
    <t>Different Kinds of Cells:</t>
  </si>
  <si>
    <t xml:space="preserve">Cells in this worksheet are color coded depending on their function, </t>
  </si>
  <si>
    <t>as demonstrated by the set of three cells below:</t>
  </si>
  <si>
    <t>Getting Help:</t>
  </si>
  <si>
    <t>IMPORTANT INSTRUCTIONS.</t>
  </si>
  <si>
    <t>KEY FINANCIAL CONCEPT</t>
  </si>
  <si>
    <t>Using the Menu Bar</t>
  </si>
  <si>
    <t>The menu bar (located at the top of the screen) contains buttons for basic functions.</t>
  </si>
  <si>
    <t>Each of the buttons is described below:</t>
  </si>
  <si>
    <t>grower group assessments</t>
  </si>
  <si>
    <t>term debt interest: other assets</t>
  </si>
  <si>
    <t>term debt principal: other assets</t>
  </si>
  <si>
    <t>total</t>
  </si>
  <si>
    <t>BE SURE TO ENTER OPERATOR SHARE OF PER ACRE EXPENSES ALLOCABLE FOR SHARE LEASE ENTERPRISES</t>
  </si>
  <si>
    <t>land rents</t>
  </si>
  <si>
    <t>other rent or lease items</t>
  </si>
  <si>
    <t>irrigation energy</t>
  </si>
  <si>
    <t>GOVERNMENT PAYMENTS</t>
  </si>
  <si>
    <t>NET REVENUES FROM FARM ENTERPRISES</t>
  </si>
  <si>
    <t>PLAN YEAR</t>
  </si>
  <si>
    <t>PAYMENTS TO</t>
  </si>
  <si>
    <t>LAST YEAR</t>
  </si>
  <si>
    <t>value of beginning inventory</t>
  </si>
  <si>
    <t>value of ending inventory</t>
  </si>
  <si>
    <t>ENTERPRISE COST ALLOCATION</t>
  </si>
  <si>
    <t>PRINCIPAL</t>
  </si>
  <si>
    <t>These buttons guide you through the workbook.  When you click on the right arrow</t>
  </si>
  <si>
    <t xml:space="preserve">you are moved forward to the next block of cells where user input is required. A text box with </t>
  </si>
  <si>
    <t>salmon in color.  When you've finished with the required input you can click the right arrow again</t>
  </si>
  <si>
    <t>book-keeping, tax preparation</t>
  </si>
  <si>
    <t>percentage of costs allocated to each enterprise</t>
  </si>
  <si>
    <t xml:space="preserve">brief user instructions appears and the area where you are required to make entries turns </t>
  </si>
  <si>
    <t>Each worksheet contains instructions to help you along.  There are three types of help:</t>
  </si>
  <si>
    <t>CASH FROM CAPITAL ASSET ADJUSTMENTS:</t>
  </si>
  <si>
    <t>CASH RECEIVED FROM NEW TERM DEBT LOANS</t>
  </si>
  <si>
    <t>NET FARM CASH INCOME</t>
  </si>
  <si>
    <t>CASH RECEIVED FROM NON-FARM SOURCES</t>
  </si>
  <si>
    <t>INCOME AND SOCIAL SECURITY TAX</t>
  </si>
  <si>
    <t xml:space="preserve">WITHDRAWS FOR FAMILY LIVING EXPENSE </t>
  </si>
  <si>
    <t>COST OF CAPITAL ASSET USE</t>
  </si>
  <si>
    <t>APPROXIMATE NET FARM INCOME</t>
  </si>
  <si>
    <t xml:space="preserve">When you close this workbook or load another Excel workbook, </t>
  </si>
  <si>
    <t>the toolbars and menu bar will be restored to normal Excel defaults.</t>
  </si>
  <si>
    <t>This software is a modified Microsoft Excel workbook (collection of worksheets). If you are familiar</t>
  </si>
  <si>
    <t>and you will be moved to the next input area.  You can move backwards by clicking on the left arrow.</t>
  </si>
  <si>
    <r>
      <t>1.</t>
    </r>
    <r>
      <rPr>
        <b/>
        <sz val="10"/>
        <rFont val="Arial"/>
        <family val="2"/>
      </rPr>
      <t>user's guide</t>
    </r>
    <r>
      <rPr>
        <sz val="10"/>
        <rFont val="Arial"/>
        <family val="0"/>
      </rPr>
      <t xml:space="preserve"> - (this worksheet) is used to describe basic workbook operation</t>
    </r>
  </si>
  <si>
    <t>enterprise total acreage</t>
  </si>
  <si>
    <t>units inventory at year end</t>
  </si>
  <si>
    <t>wheat owned</t>
  </si>
  <si>
    <t>owner share of yield units/acre</t>
  </si>
  <si>
    <t>wheat leased</t>
  </si>
  <si>
    <t xml:space="preserve">enterprise expenses worksheet </t>
  </si>
  <si>
    <t>acres (cropped) or head of livestock</t>
  </si>
  <si>
    <t>Using Tutorial Mode</t>
  </si>
  <si>
    <t>On the right hand side of the menu bar (above), there is a graduation cap button:</t>
  </si>
  <si>
    <t>Using Formulas in Cells</t>
  </si>
  <si>
    <t xml:space="preserve">Some times it my be convenient to use formulas for cell values. For example, </t>
  </si>
  <si>
    <t>expense for owned wheat.  Check out the formula by clicking on the yellow cells.</t>
  </si>
  <si>
    <t>If you want to use a formula, you have to start with an equals sign.</t>
  </si>
  <si>
    <t>Fertilizer expense for leased wheat below is entered as .667 times fertilizer</t>
  </si>
  <si>
    <r>
      <t>3.</t>
    </r>
    <r>
      <rPr>
        <b/>
        <sz val="10"/>
        <rFont val="Arial"/>
        <family val="2"/>
      </rPr>
      <t>enterprise expenses</t>
    </r>
    <r>
      <rPr>
        <sz val="10"/>
        <rFont val="Arial"/>
        <family val="0"/>
      </rPr>
      <t xml:space="preserve"> - the worksheet used to describe production expense associated with each enterprise</t>
    </r>
  </si>
  <si>
    <t>You can repeat instructions for the current input area at any time by clicking on the question mark button.</t>
  </si>
  <si>
    <r>
      <t xml:space="preserve">If you click this button you will be in </t>
    </r>
    <r>
      <rPr>
        <b/>
        <sz val="10"/>
        <rFont val="Arial"/>
        <family val="2"/>
      </rPr>
      <t>tutorial mode</t>
    </r>
    <r>
      <rPr>
        <sz val="10"/>
        <rFont val="Arial"/>
        <family val="2"/>
      </rPr>
      <t>. In tutorial mode three new buttons appear on the menu bar:</t>
    </r>
  </si>
  <si>
    <t>units committed for sales</t>
  </si>
  <si>
    <t xml:space="preserve">with Microsoft Excel, you will have probably noticed that the normal toolbars are gone.  </t>
  </si>
  <si>
    <r>
      <t>2.</t>
    </r>
    <r>
      <rPr>
        <b/>
        <sz val="10"/>
        <rFont val="Arial"/>
        <family val="2"/>
      </rPr>
      <t>enterprise revenues</t>
    </r>
    <r>
      <rPr>
        <sz val="10"/>
        <rFont val="Arial"/>
        <family val="0"/>
      </rPr>
      <t xml:space="preserve"> - the worksheet used to describe enterprises (acres, yields) &amp; sales (prices, quantities)</t>
    </r>
  </si>
  <si>
    <r>
      <t>4.</t>
    </r>
    <r>
      <rPr>
        <b/>
        <sz val="10"/>
        <rFont val="Arial"/>
        <family val="2"/>
      </rPr>
      <t>enterprise cash flow</t>
    </r>
    <r>
      <rPr>
        <sz val="10"/>
        <rFont val="Arial"/>
        <family val="0"/>
      </rPr>
      <t xml:space="preserve"> - the worksheet where you'll see estimated enterprise cash-flows &amp; break-even prices</t>
    </r>
  </si>
  <si>
    <t>enterprise expense/acre</t>
  </si>
  <si>
    <r>
      <t xml:space="preserve">(INPUT AREA 2) </t>
    </r>
    <r>
      <rPr>
        <b/>
        <sz val="12"/>
        <rFont val="Arial"/>
        <family val="2"/>
      </rPr>
      <t>marketing plan</t>
    </r>
  </si>
  <si>
    <t xml:space="preserve"> WHOLE FARM (not per acre) EXPENSES NOT EASILY ALLOCABLE TO EACH ENTERPRISE in col. B below</t>
  </si>
  <si>
    <r>
      <t xml:space="preserve">(INPUT AREA 1) </t>
    </r>
    <r>
      <rPr>
        <b/>
        <sz val="12"/>
        <rFont val="Arial"/>
        <family val="2"/>
      </rPr>
      <t xml:space="preserve">enterprise description </t>
    </r>
  </si>
  <si>
    <r>
      <t>(INPUT AREA 3)</t>
    </r>
    <r>
      <rPr>
        <b/>
        <sz val="12"/>
        <rFont val="Arial"/>
        <family val="2"/>
      </rPr>
      <t xml:space="preserve"> enterprise specific expenses (prespecified categories)</t>
    </r>
  </si>
  <si>
    <t>enter other ENTERPRISE expense categories (PER ACRE OPERATOR SHARE). Enter expense items that don't fit into pre-specified categories below.</t>
  </si>
  <si>
    <r>
      <t>(INPUT AREA 4)</t>
    </r>
    <r>
      <rPr>
        <b/>
        <sz val="12"/>
        <rFont val="Arial"/>
        <family val="2"/>
      </rPr>
      <t xml:space="preserve"> enterprise specific expenses (your own categories)</t>
    </r>
  </si>
  <si>
    <r>
      <t>(INPUT AREA 5)</t>
    </r>
    <r>
      <rPr>
        <b/>
        <sz val="12"/>
        <rFont val="Arial"/>
        <family val="2"/>
      </rPr>
      <t xml:space="preserve"> whole farm expense allocation</t>
    </r>
  </si>
  <si>
    <r>
      <t>(INPUT AREA 7)</t>
    </r>
    <r>
      <rPr>
        <b/>
        <sz val="12"/>
        <rFont val="Arial"/>
        <family val="2"/>
      </rPr>
      <t xml:space="preserve"> whole-farm expenses (your own categories)</t>
    </r>
  </si>
  <si>
    <r>
      <t>(INPUT AREA 6)</t>
    </r>
    <r>
      <rPr>
        <b/>
        <sz val="12"/>
        <rFont val="Arial"/>
        <family val="2"/>
      </rPr>
      <t xml:space="preserve"> whole-farm expenses (pre-specified categories)</t>
    </r>
  </si>
  <si>
    <t>2.type of enterprise</t>
  </si>
  <si>
    <t>1.name of enterprise</t>
  </si>
  <si>
    <t xml:space="preserve">3.ownership </t>
  </si>
  <si>
    <t>4.acres cropped</t>
  </si>
  <si>
    <t>5.acres fallowed</t>
  </si>
  <si>
    <t>7.yield per acre or head</t>
  </si>
  <si>
    <t xml:space="preserve">9.owner lease share % </t>
  </si>
  <si>
    <t>1.total units available for marketing</t>
  </si>
  <si>
    <t>2.sales activity 1: method</t>
  </si>
  <si>
    <r>
      <t xml:space="preserve">(OUTPUT AREA 1) </t>
    </r>
    <r>
      <rPr>
        <b/>
        <sz val="12"/>
        <rFont val="Arial"/>
        <family val="2"/>
      </rPr>
      <t>enterprise and whole farm revenue</t>
    </r>
  </si>
  <si>
    <t>1. op. Share enterprise cash from sales</t>
  </si>
  <si>
    <t>2.op. share enterprise value of products</t>
  </si>
  <si>
    <t>3.enterprise inventory adjustment value</t>
  </si>
  <si>
    <t>4.whole farm cash from sales</t>
  </si>
  <si>
    <t>5.whole farm value of production</t>
  </si>
  <si>
    <t>6.total farm inventory adjustment</t>
  </si>
  <si>
    <r>
      <t xml:space="preserve">(OUTPUT AREA 2) </t>
    </r>
    <r>
      <rPr>
        <b/>
        <sz val="12"/>
        <rFont val="Arial"/>
        <family val="2"/>
      </rPr>
      <t>enterprise and whole farm cost</t>
    </r>
  </si>
  <si>
    <r>
      <t>(</t>
    </r>
    <r>
      <rPr>
        <b/>
        <sz val="12"/>
        <color indexed="48"/>
        <rFont val="Arial"/>
        <family val="2"/>
      </rPr>
      <t>OUTPUT/</t>
    </r>
    <r>
      <rPr>
        <b/>
        <sz val="12"/>
        <color indexed="10"/>
        <rFont val="Arial"/>
        <family val="2"/>
      </rPr>
      <t xml:space="preserve">INPUT AREA 8) </t>
    </r>
    <r>
      <rPr>
        <b/>
        <sz val="12"/>
        <rFont val="Arial"/>
        <family val="2"/>
      </rPr>
      <t>enterprise cash flow report and "what if" analysis</t>
    </r>
  </si>
  <si>
    <t>FARM AND NON-FARM NET CASH FLOW</t>
  </si>
  <si>
    <t>enterprise cash flow report worksheet</t>
  </si>
  <si>
    <t>ADJUSTMENTS TO INVENTORY</t>
  </si>
  <si>
    <t>ADJUSTMENTS TO VALUE OF CAPITAL</t>
  </si>
  <si>
    <t>INVESTMENT IN GROWING CROPS</t>
  </si>
  <si>
    <r>
      <t>(INPUT</t>
    </r>
    <r>
      <rPr>
        <b/>
        <sz val="12"/>
        <color indexed="12"/>
        <rFont val="Arial"/>
        <family val="2"/>
      </rPr>
      <t>/OUTPUT</t>
    </r>
    <r>
      <rPr>
        <b/>
        <sz val="12"/>
        <color indexed="10"/>
        <rFont val="Arial"/>
        <family val="2"/>
      </rPr>
      <t xml:space="preserve"> AREA 9) </t>
    </r>
    <r>
      <rPr>
        <b/>
        <sz val="12"/>
        <rFont val="Arial"/>
        <family val="2"/>
      </rPr>
      <t xml:space="preserve">farm family net cash flow </t>
    </r>
  </si>
  <si>
    <t>farm family cash flow and net farm income worksheet</t>
  </si>
  <si>
    <r>
      <t>(INPUT</t>
    </r>
    <r>
      <rPr>
        <b/>
        <sz val="12"/>
        <color indexed="12"/>
        <rFont val="Arial"/>
        <family val="2"/>
      </rPr>
      <t>/OUTPUT</t>
    </r>
    <r>
      <rPr>
        <b/>
        <sz val="12"/>
        <color indexed="10"/>
        <rFont val="Arial"/>
        <family val="2"/>
      </rPr>
      <t xml:space="preserve"> AREA 10) </t>
    </r>
    <r>
      <rPr>
        <b/>
        <sz val="12"/>
        <rFont val="Arial"/>
        <family val="2"/>
      </rPr>
      <t xml:space="preserve">approximate net farm income </t>
    </r>
  </si>
  <si>
    <t>10. owner share of total units produced</t>
  </si>
  <si>
    <t>11.units inventory at year begin</t>
  </si>
  <si>
    <t>12. total owned acres</t>
  </si>
  <si>
    <t>13. total share lease acres</t>
  </si>
  <si>
    <t>14. total rented acres</t>
  </si>
  <si>
    <t>3.sales activity 1: units sold</t>
  </si>
  <si>
    <t>4.sales activity 1: price</t>
  </si>
  <si>
    <t>5.sales activity 2: method</t>
  </si>
  <si>
    <t>6.sales activity 2: units sold</t>
  </si>
  <si>
    <t>7.sales activity 2: price</t>
  </si>
  <si>
    <t>8.sales activity 3: method</t>
  </si>
  <si>
    <t>9.sales activity 3: units sold</t>
  </si>
  <si>
    <t>10.sales activity 3: price</t>
  </si>
  <si>
    <t>11.sales activity 4: method</t>
  </si>
  <si>
    <t>12.sales activity 4: units sold</t>
  </si>
  <si>
    <t>13.sales activity 4: price</t>
  </si>
  <si>
    <t>14.weighted average price</t>
  </si>
  <si>
    <t>15.units committed for sales</t>
  </si>
  <si>
    <t>16.units inventory at year end</t>
  </si>
  <si>
    <t>1.fertilizer, lime, soil amenities</t>
  </si>
  <si>
    <t>3.Total Enterprise Specific Enterprise</t>
  </si>
  <si>
    <t>1.owned land costs</t>
  </si>
  <si>
    <t>2.other whole farm costs</t>
  </si>
  <si>
    <t>3.machinery: repair and maintenance</t>
  </si>
  <si>
    <t>1.term debt interest: land</t>
  </si>
  <si>
    <t>2.term debt principal: land</t>
  </si>
  <si>
    <t>1.Enterprise Specific expenses/Acre</t>
  </si>
  <si>
    <t>2.Whole Farm Expenses/Acre Allocated to Enterprise</t>
  </si>
  <si>
    <t>3.Total Enterprise Expense/Acre</t>
  </si>
  <si>
    <t xml:space="preserve">4.Total Enterprise Expense </t>
  </si>
  <si>
    <t>1.enterprise name</t>
  </si>
  <si>
    <t>4.operator yield percentage</t>
  </si>
  <si>
    <t>5.acres (cropped) or head of livestock</t>
  </si>
  <si>
    <t>6.yield per unit</t>
  </si>
  <si>
    <t>7.operator yield share</t>
  </si>
  <si>
    <t>8.average price per unit</t>
  </si>
  <si>
    <t xml:space="preserve">9.available for sale </t>
  </si>
  <si>
    <t>10.quantity sold</t>
  </si>
  <si>
    <t>11.enterprise revenue/acre or head</t>
  </si>
  <si>
    <t>12.enterprise specific cash cost/acre or head</t>
  </si>
  <si>
    <t>13.enterprise total cash cost/acre or head</t>
  </si>
  <si>
    <t>14.total cash cost/acre or head</t>
  </si>
  <si>
    <t>15.net cash flow/acre or head</t>
  </si>
  <si>
    <t>16.net cash flow for enterprise</t>
  </si>
  <si>
    <t>17.break-even price covering enterprise specific cash cost</t>
  </si>
  <si>
    <t>18.break-even price covering all cash cost</t>
  </si>
  <si>
    <t>19.net cash flow from all enterprises</t>
  </si>
  <si>
    <t>User's Guide</t>
  </si>
  <si>
    <t>6.head of livestock, or units of custom work</t>
  </si>
  <si>
    <t>8.yield and custom work units(bushels, hours, lbs)</t>
  </si>
  <si>
    <t>SUPPLY INVENTORIES</t>
  </si>
  <si>
    <t>ACCOUNTS PAYABLE</t>
  </si>
  <si>
    <t>ACCOUNTS RECEIVABLE</t>
  </si>
  <si>
    <t>PREPAID EXPENSES</t>
  </si>
  <si>
    <t>WORKBOOK PROGRAM</t>
  </si>
  <si>
    <t xml:space="preserve">THE FARM AND ENTERPRISE PROFIT AND CASHFLOW (FEPAC) </t>
  </si>
  <si>
    <r>
      <t xml:space="preserve">     </t>
    </r>
    <r>
      <rPr>
        <b/>
        <sz val="10"/>
        <rFont val="Arial"/>
        <family val="2"/>
      </rPr>
      <t>Erik Osborn, Oregon State University, Department of Bioresources Engineering</t>
    </r>
  </si>
  <si>
    <t>ADJUSTMENT TO</t>
  </si>
  <si>
    <t>NET CASH FLOW</t>
  </si>
  <si>
    <t>END OF</t>
  </si>
  <si>
    <t>by Jeffery Connor, Oregon State University, Dept. of Ag. and Resource Economics (connorj@ucs.orst.edu),</t>
  </si>
  <si>
    <t xml:space="preserve">     Bart Eleveld, Oregon State University, Dept. of Ag. and Resource Economics (bart.eleveld @orst.edu)</t>
  </si>
  <si>
    <r>
      <t>5.</t>
    </r>
    <r>
      <rPr>
        <b/>
        <sz val="10"/>
        <rFont val="Arial"/>
        <family val="2"/>
      </rPr>
      <t>family cashflow and farm profit</t>
    </r>
    <r>
      <rPr>
        <sz val="10"/>
        <rFont val="Arial"/>
        <family val="0"/>
      </rPr>
      <t xml:space="preserve"> - the worksheet used to describe farm and family net cashflow and net farm income  </t>
    </r>
  </si>
  <si>
    <t>NET DEPRECIATION</t>
  </si>
  <si>
    <t xml:space="preserve">You can turn the tutorial button off at any time and the workbook will function as a normal excel workbook. </t>
  </si>
  <si>
    <t xml:space="preserve">irrigation supplies, repairs &amp; maintenance </t>
  </si>
  <si>
    <t>property and equipment taxes</t>
  </si>
  <si>
    <t xml:space="preserve">CROP &amp; LIVESTOCK INVENTORY </t>
  </si>
  <si>
    <t>INCOME AND SS TAX ACCRUAL ADJUSTMENT</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</si>
</sst>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0.0\)"/>
    <numFmt numFmtId="165" formatCode="&quot;$&quot;#,##0"/>
    <numFmt numFmtId="166" formatCode="0.0"/>
    <numFmt numFmtId="167" formatCode="&quot;$&quot;#,##0.00"/>
    <numFmt numFmtId="168" formatCode="&quot;$&quot;#,##0.00000000_);\(&quot;$&quot;#,##0.00000000\)"/>
    <numFmt numFmtId="169" formatCode="0.00000000%"/>
    <numFmt numFmtId="170" formatCode="0.000"/>
    <numFmt numFmtId="171" formatCode="0.000%"/>
    <numFmt numFmtId="172" formatCode="#,##0.000"/>
    <numFmt numFmtId="173" formatCode="#,##0.000_);\(#,##0.000\)"/>
    <numFmt numFmtId="174" formatCode="&quot;$&quot;#,##0.000_);\(&quot;$&quot;#,##0.000\)"/>
  </numFmts>
  <fonts count="39">
    <font>
      <sz val="10"/>
      <name val="Arial"/>
      <family val="0"/>
    </font>
    <font>
      <sz val="10"/>
      <color indexed="12"/>
      <name val="Courier"/>
      <family val="0"/>
    </font>
    <font>
      <b/>
      <sz val="12"/>
      <color indexed="10"/>
      <name val="Arial"/>
      <family val="0"/>
    </font>
    <font>
      <b/>
      <sz val="10"/>
      <name val="Arial"/>
      <family val="0"/>
    </font>
    <font>
      <b/>
      <sz val="10"/>
      <color indexed="10"/>
      <name val="Arial"/>
      <family val="0"/>
    </font>
    <font>
      <sz val="12"/>
      <name val="Arial"/>
      <family val="2"/>
    </font>
    <font>
      <b/>
      <u val="single"/>
      <sz val="10"/>
      <name val="Arial"/>
      <family val="2"/>
    </font>
    <font>
      <b/>
      <sz val="10"/>
      <color indexed="13"/>
      <name val="Arial"/>
      <family val="2"/>
    </font>
    <font>
      <sz val="10"/>
      <color indexed="13"/>
      <name val="Arial"/>
      <family val="2"/>
    </font>
    <font>
      <b/>
      <sz val="9"/>
      <name val="Tahoma"/>
      <family val="0"/>
    </font>
    <font>
      <b/>
      <u val="single"/>
      <sz val="10"/>
      <color indexed="53"/>
      <name val="Tahoma"/>
      <family val="2"/>
    </font>
    <font>
      <b/>
      <u val="single"/>
      <sz val="10"/>
      <color indexed="10"/>
      <name val="Tahoma"/>
      <family val="2"/>
    </font>
    <font>
      <sz val="10"/>
      <color indexed="15"/>
      <name val="Arial"/>
      <family val="2"/>
    </font>
    <font>
      <sz val="10"/>
      <color indexed="9"/>
      <name val="Arial"/>
      <family val="2"/>
    </font>
    <font>
      <b/>
      <i/>
      <sz val="12"/>
      <name val="Arial"/>
      <family val="2"/>
    </font>
    <font>
      <b/>
      <i/>
      <sz val="10"/>
      <name val="Arial"/>
      <family val="2"/>
    </font>
    <font>
      <sz val="8"/>
      <name val="Tahoma"/>
      <family val="2"/>
    </font>
    <font>
      <b/>
      <sz val="8"/>
      <name val="Tahoma"/>
      <family val="0"/>
    </font>
    <font>
      <b/>
      <sz val="10"/>
      <color indexed="52"/>
      <name val="Arial"/>
      <family val="2"/>
    </font>
    <font>
      <b/>
      <sz val="10"/>
      <color indexed="54"/>
      <name val="Arial"/>
      <family val="2"/>
    </font>
    <font>
      <b/>
      <sz val="10"/>
      <color indexed="56"/>
      <name val="Arial"/>
      <family val="2"/>
    </font>
    <font>
      <sz val="10"/>
      <color indexed="52"/>
      <name val="Arial"/>
      <family val="2"/>
    </font>
    <font>
      <b/>
      <sz val="10"/>
      <color indexed="17"/>
      <name val="Arial"/>
      <family val="2"/>
    </font>
    <font>
      <sz val="10"/>
      <color indexed="21"/>
      <name val="Arial"/>
      <family val="2"/>
    </font>
    <font>
      <sz val="10"/>
      <color indexed="8"/>
      <name val="Arial"/>
      <family val="2"/>
    </font>
    <font>
      <b/>
      <sz val="10"/>
      <color indexed="61"/>
      <name val="Arial"/>
      <family val="2"/>
    </font>
    <font>
      <sz val="10"/>
      <color indexed="12"/>
      <name val="Arial"/>
      <family val="2"/>
    </font>
    <font>
      <u val="single"/>
      <sz val="10"/>
      <name val="Arial"/>
      <family val="2"/>
    </font>
    <font>
      <b/>
      <sz val="9"/>
      <color indexed="10"/>
      <name val="Tahoma"/>
      <family val="2"/>
    </font>
    <font>
      <b/>
      <sz val="8"/>
      <color indexed="48"/>
      <name val="Tahoma"/>
      <family val="2"/>
    </font>
    <font>
      <sz val="9"/>
      <name val="Tahoma"/>
      <family val="0"/>
    </font>
    <font>
      <b/>
      <sz val="12"/>
      <name val="Arial"/>
      <family val="2"/>
    </font>
    <font>
      <i/>
      <sz val="10"/>
      <name val="Arial"/>
      <family val="2"/>
    </font>
    <font>
      <b/>
      <i/>
      <sz val="10"/>
      <name val="Bookman Old Style"/>
      <family val="1"/>
    </font>
    <font>
      <b/>
      <sz val="12"/>
      <color indexed="12"/>
      <name val="Arial"/>
      <family val="2"/>
    </font>
    <font>
      <b/>
      <sz val="12"/>
      <color indexed="48"/>
      <name val="Arial"/>
      <family val="2"/>
    </font>
    <font>
      <b/>
      <sz val="14"/>
      <name val="Arial"/>
      <family val="2"/>
    </font>
    <font>
      <b/>
      <sz val="16"/>
      <name val="Arial"/>
      <family val="2"/>
    </font>
    <font>
      <b/>
      <sz val="8"/>
      <name val="Arial"/>
      <family val="2"/>
    </font>
  </fonts>
  <fills count="8">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lightGray">
        <fgColor indexed="8"/>
      </patternFill>
    </fill>
  </fills>
  <borders count="13">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medium"/>
    </border>
    <border>
      <left>
        <color indexed="63"/>
      </left>
      <right>
        <color indexed="63"/>
      </right>
      <top style="thin"/>
      <bottom style="thin"/>
    </border>
    <border>
      <left>
        <color indexed="63"/>
      </left>
      <right>
        <color indexed="63"/>
      </right>
      <top>
        <color indexed="63"/>
      </top>
      <bottom style="medium"/>
    </border>
    <border>
      <left>
        <color indexed="63"/>
      </left>
      <right style="thin"/>
      <top>
        <color indexed="63"/>
      </top>
      <bottom>
        <color indexed="63"/>
      </bottom>
    </border>
    <border>
      <left style="thin"/>
      <right>
        <color indexed="63"/>
      </right>
      <top style="thin"/>
      <bottom>
        <color indexed="63"/>
      </bottom>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4">
    <xf numFmtId="0" fontId="0" fillId="0" borderId="0" xfId="0" applyAlignment="1">
      <alignment/>
    </xf>
    <xf numFmtId="0" fontId="3" fillId="0" borderId="0" xfId="0" applyFont="1" applyAlignment="1">
      <alignment horizontal="center"/>
    </xf>
    <xf numFmtId="0" fontId="4" fillId="0" borderId="0" xfId="0" applyFont="1" applyAlignment="1">
      <alignment/>
    </xf>
    <xf numFmtId="0" fontId="0" fillId="0" borderId="0" xfId="0" applyFont="1" applyFill="1" applyBorder="1" applyAlignment="1">
      <alignment/>
    </xf>
    <xf numFmtId="0" fontId="6" fillId="0" borderId="0" xfId="0" applyFont="1" applyFill="1" applyBorder="1" applyAlignment="1">
      <alignment/>
    </xf>
    <xf numFmtId="0" fontId="3" fillId="0" borderId="0" xfId="0" applyFont="1" applyFill="1" applyBorder="1" applyAlignment="1">
      <alignment/>
    </xf>
    <xf numFmtId="0" fontId="3" fillId="0" borderId="0" xfId="0" applyFont="1" applyFill="1" applyBorder="1" applyAlignment="1">
      <alignment horizontal="center"/>
    </xf>
    <xf numFmtId="164" fontId="0" fillId="0" borderId="0" xfId="0" applyNumberFormat="1" applyFont="1" applyFill="1" applyBorder="1" applyAlignment="1" applyProtection="1">
      <alignment/>
      <protection/>
    </xf>
    <xf numFmtId="7" fontId="0" fillId="0" borderId="0" xfId="0" applyNumberFormat="1" applyFont="1" applyFill="1" applyBorder="1" applyAlignment="1" applyProtection="1">
      <alignment/>
      <protection/>
    </xf>
    <xf numFmtId="5" fontId="0" fillId="0" borderId="0" xfId="0" applyNumberFormat="1" applyFont="1" applyFill="1" applyBorder="1" applyAlignment="1" applyProtection="1">
      <alignment/>
      <protection/>
    </xf>
    <xf numFmtId="0" fontId="0" fillId="0" borderId="0" xfId="0" applyFont="1" applyAlignment="1">
      <alignment/>
    </xf>
    <xf numFmtId="0" fontId="8" fillId="0" borderId="0" xfId="0" applyFont="1" applyFill="1" applyBorder="1" applyAlignment="1">
      <alignment/>
    </xf>
    <xf numFmtId="0" fontId="0" fillId="0" borderId="0" xfId="0" applyAlignment="1" applyProtection="1">
      <alignment/>
      <protection/>
    </xf>
    <xf numFmtId="0" fontId="7" fillId="0" borderId="0" xfId="0" applyFont="1" applyFill="1" applyAlignment="1">
      <alignment/>
    </xf>
    <xf numFmtId="0" fontId="3" fillId="0" borderId="0" xfId="0" applyFont="1" applyAlignment="1">
      <alignment/>
    </xf>
    <xf numFmtId="5" fontId="12" fillId="0" borderId="0" xfId="0" applyNumberFormat="1" applyFont="1" applyFill="1" applyBorder="1" applyAlignment="1" applyProtection="1">
      <alignment/>
      <protection/>
    </xf>
    <xf numFmtId="0" fontId="2" fillId="0" borderId="0" xfId="0" applyFont="1" applyFill="1" applyAlignment="1" applyProtection="1">
      <alignment/>
      <protection/>
    </xf>
    <xf numFmtId="0" fontId="0" fillId="0" borderId="0" xfId="0" applyAlignment="1" applyProtection="1">
      <alignment/>
      <protection locked="0"/>
    </xf>
    <xf numFmtId="0" fontId="13" fillId="0" borderId="0" xfId="0" applyFont="1" applyAlignment="1" applyProtection="1">
      <alignment/>
      <protection/>
    </xf>
    <xf numFmtId="0" fontId="8" fillId="0" borderId="0" xfId="0" applyFont="1" applyFill="1" applyAlignment="1" applyProtection="1">
      <alignment/>
      <protection/>
    </xf>
    <xf numFmtId="0" fontId="14" fillId="0" borderId="0" xfId="0" applyFont="1" applyAlignment="1" applyProtection="1">
      <alignment/>
      <protection/>
    </xf>
    <xf numFmtId="0" fontId="0" fillId="0" borderId="0" xfId="0" applyFont="1" applyAlignment="1" applyProtection="1">
      <alignment/>
      <protection/>
    </xf>
    <xf numFmtId="0" fontId="3" fillId="0" borderId="0" xfId="0" applyFont="1" applyAlignment="1" applyProtection="1">
      <alignment horizontal="right"/>
      <protection/>
    </xf>
    <xf numFmtId="0" fontId="0" fillId="0" borderId="0" xfId="0" applyFont="1" applyFill="1" applyBorder="1" applyAlignment="1" applyProtection="1">
      <alignment/>
      <protection/>
    </xf>
    <xf numFmtId="0" fontId="0" fillId="0" borderId="0" xfId="0" applyFont="1" applyFill="1" applyAlignment="1" applyProtection="1">
      <alignment/>
      <protection/>
    </xf>
    <xf numFmtId="0" fontId="0" fillId="0" borderId="0" xfId="0" applyFill="1" applyAlignment="1" applyProtection="1">
      <alignment/>
      <protection/>
    </xf>
    <xf numFmtId="0" fontId="3" fillId="0" borderId="0" xfId="0" applyFont="1" applyFill="1" applyAlignment="1" applyProtection="1">
      <alignment shrinkToFit="1"/>
      <protection/>
    </xf>
    <xf numFmtId="0" fontId="0" fillId="2" borderId="0" xfId="0" applyFill="1" applyAlignment="1" applyProtection="1">
      <alignment/>
      <protection/>
    </xf>
    <xf numFmtId="167" fontId="0" fillId="2" borderId="0" xfId="0" applyNumberFormat="1" applyFill="1" applyBorder="1" applyAlignment="1" applyProtection="1">
      <alignment/>
      <protection/>
    </xf>
    <xf numFmtId="0" fontId="3" fillId="3" borderId="1" xfId="0" applyFont="1" applyFill="1" applyBorder="1" applyAlignment="1" applyProtection="1">
      <alignment/>
      <protection/>
    </xf>
    <xf numFmtId="0" fontId="0" fillId="3" borderId="1" xfId="0" applyFont="1" applyFill="1" applyBorder="1" applyAlignment="1" applyProtection="1">
      <alignment/>
      <protection/>
    </xf>
    <xf numFmtId="0" fontId="0" fillId="3" borderId="2" xfId="0" applyFill="1" applyBorder="1" applyAlignment="1" applyProtection="1">
      <alignment/>
      <protection/>
    </xf>
    <xf numFmtId="0" fontId="0" fillId="0" borderId="2" xfId="0" applyFill="1" applyBorder="1" applyAlignment="1" applyProtection="1">
      <alignment/>
      <protection/>
    </xf>
    <xf numFmtId="0" fontId="0" fillId="0" borderId="3" xfId="0" applyFill="1" applyBorder="1" applyAlignment="1" applyProtection="1">
      <alignment/>
      <protection/>
    </xf>
    <xf numFmtId="0" fontId="0" fillId="0" borderId="0" xfId="0" applyFill="1" applyBorder="1" applyAlignment="1" applyProtection="1">
      <alignment/>
      <protection/>
    </xf>
    <xf numFmtId="0" fontId="4" fillId="0" borderId="4" xfId="0" applyFont="1" applyFill="1" applyBorder="1" applyAlignment="1" applyProtection="1">
      <alignment/>
      <protection/>
    </xf>
    <xf numFmtId="0" fontId="0" fillId="0" borderId="4" xfId="0" applyFill="1" applyBorder="1" applyAlignment="1" applyProtection="1">
      <alignment/>
      <protection/>
    </xf>
    <xf numFmtId="0" fontId="0" fillId="0" borderId="4" xfId="0" applyFont="1" applyFill="1" applyBorder="1" applyAlignment="1" applyProtection="1">
      <alignment/>
      <protection/>
    </xf>
    <xf numFmtId="0" fontId="14" fillId="0" borderId="0" xfId="0" applyFont="1" applyFill="1" applyAlignment="1" applyProtection="1">
      <alignment/>
      <protection/>
    </xf>
    <xf numFmtId="39" fontId="0" fillId="4" borderId="1" xfId="0" applyNumberFormat="1" applyFont="1" applyFill="1" applyBorder="1" applyAlignment="1" applyProtection="1">
      <alignment/>
      <protection/>
    </xf>
    <xf numFmtId="5" fontId="0" fillId="4" borderId="1" xfId="0" applyNumberFormat="1" applyFont="1" applyFill="1" applyBorder="1" applyAlignment="1" applyProtection="1">
      <alignment/>
      <protection/>
    </xf>
    <xf numFmtId="7" fontId="0" fillId="5" borderId="1" xfId="0" applyNumberFormat="1" applyFont="1" applyFill="1" applyBorder="1" applyAlignment="1" applyProtection="1">
      <alignment/>
      <protection locked="0"/>
    </xf>
    <xf numFmtId="5" fontId="3" fillId="6" borderId="1" xfId="0" applyNumberFormat="1" applyFont="1" applyFill="1" applyBorder="1" applyAlignment="1" applyProtection="1">
      <alignment/>
      <protection/>
    </xf>
    <xf numFmtId="0" fontId="2" fillId="0" borderId="0" xfId="0" applyFont="1" applyAlignment="1">
      <alignment/>
    </xf>
    <xf numFmtId="0" fontId="0" fillId="6" borderId="1" xfId="0" applyFont="1" applyFill="1" applyBorder="1" applyAlignment="1">
      <alignment/>
    </xf>
    <xf numFmtId="0" fontId="3" fillId="3" borderId="0" xfId="0" applyFont="1" applyFill="1" applyAlignment="1">
      <alignment/>
    </xf>
    <xf numFmtId="0" fontId="0" fillId="3" borderId="0" xfId="0" applyFont="1" applyFill="1" applyAlignment="1">
      <alignment/>
    </xf>
    <xf numFmtId="0" fontId="6" fillId="0" borderId="0" xfId="0" applyFont="1" applyAlignment="1">
      <alignment/>
    </xf>
    <xf numFmtId="0" fontId="0" fillId="7" borderId="0" xfId="0" applyFont="1" applyFill="1" applyAlignment="1">
      <alignment/>
    </xf>
    <xf numFmtId="0" fontId="4" fillId="3" borderId="0" xfId="0" applyFont="1" applyFill="1" applyAlignment="1">
      <alignment/>
    </xf>
    <xf numFmtId="10" fontId="0" fillId="3" borderId="0" xfId="0" applyNumberFormat="1" applyFont="1" applyFill="1" applyAlignment="1" applyProtection="1">
      <alignment/>
      <protection/>
    </xf>
    <xf numFmtId="7" fontId="0" fillId="6" borderId="1" xfId="0" applyNumberFormat="1" applyFont="1" applyFill="1" applyBorder="1" applyAlignment="1" applyProtection="1">
      <alignment/>
      <protection/>
    </xf>
    <xf numFmtId="10" fontId="3" fillId="6" borderId="1" xfId="0" applyNumberFormat="1" applyFont="1" applyFill="1" applyBorder="1" applyAlignment="1">
      <alignment/>
    </xf>
    <xf numFmtId="5" fontId="0" fillId="5" borderId="1" xfId="0" applyNumberFormat="1" applyFont="1" applyFill="1" applyBorder="1" applyAlignment="1" applyProtection="1">
      <alignment/>
      <protection locked="0"/>
    </xf>
    <xf numFmtId="0" fontId="4" fillId="0" borderId="0" xfId="0" applyFont="1" applyFill="1" applyBorder="1" applyAlignment="1">
      <alignment/>
    </xf>
    <xf numFmtId="0" fontId="0" fillId="0" borderId="0" xfId="0" applyFont="1" applyAlignment="1">
      <alignment/>
    </xf>
    <xf numFmtId="5" fontId="0" fillId="0" borderId="0" xfId="0" applyNumberFormat="1" applyFont="1" applyFill="1" applyBorder="1" applyAlignment="1" applyProtection="1">
      <alignment/>
      <protection/>
    </xf>
    <xf numFmtId="5" fontId="0" fillId="0" borderId="0" xfId="0" applyNumberFormat="1" applyFont="1" applyAlignment="1" applyProtection="1">
      <alignment/>
      <protection/>
    </xf>
    <xf numFmtId="165" fontId="0" fillId="0" borderId="0" xfId="0" applyNumberFormat="1" applyFont="1" applyFill="1" applyBorder="1" applyAlignment="1" applyProtection="1">
      <alignment/>
      <protection/>
    </xf>
    <xf numFmtId="9" fontId="0" fillId="0" borderId="0" xfId="0" applyNumberFormat="1" applyFont="1" applyFill="1" applyBorder="1" applyAlignment="1" applyProtection="1">
      <alignment/>
      <protection/>
    </xf>
    <xf numFmtId="0" fontId="0" fillId="5" borderId="0" xfId="0" applyFont="1" applyFill="1" applyAlignment="1" applyProtection="1">
      <alignment/>
      <protection locked="0"/>
    </xf>
    <xf numFmtId="5" fontId="0" fillId="5" borderId="2" xfId="0" applyNumberFormat="1" applyFont="1" applyFill="1" applyBorder="1" applyAlignment="1" applyProtection="1">
      <alignment/>
      <protection locked="0"/>
    </xf>
    <xf numFmtId="166" fontId="0" fillId="6" borderId="1" xfId="0" applyNumberFormat="1" applyFill="1" applyBorder="1" applyAlignment="1" applyProtection="1">
      <alignment/>
      <protection hidden="1"/>
    </xf>
    <xf numFmtId="0" fontId="0" fillId="0" borderId="0" xfId="0" applyFont="1" applyAlignment="1" applyProtection="1">
      <alignment/>
      <protection locked="0"/>
    </xf>
    <xf numFmtId="0" fontId="0" fillId="0" borderId="0" xfId="0" applyFont="1" applyFill="1" applyAlignment="1">
      <alignment/>
    </xf>
    <xf numFmtId="0" fontId="4" fillId="0" borderId="0" xfId="0" applyFont="1" applyFill="1" applyBorder="1" applyAlignment="1">
      <alignment/>
    </xf>
    <xf numFmtId="0" fontId="0" fillId="0" borderId="0" xfId="0" applyFont="1" applyFill="1" applyBorder="1" applyAlignment="1">
      <alignment/>
    </xf>
    <xf numFmtId="0" fontId="7" fillId="0" borderId="0" xfId="0" applyFont="1" applyFill="1" applyBorder="1" applyAlignment="1">
      <alignment/>
    </xf>
    <xf numFmtId="5" fontId="0" fillId="0" borderId="0" xfId="0" applyNumberFormat="1" applyFont="1" applyFill="1" applyBorder="1" applyAlignment="1" applyProtection="1">
      <alignment/>
      <protection locked="0"/>
    </xf>
    <xf numFmtId="5" fontId="1" fillId="0" borderId="0" xfId="0" applyNumberFormat="1" applyFont="1" applyFill="1" applyBorder="1" applyAlignment="1" applyProtection="1">
      <alignment/>
      <protection locked="0"/>
    </xf>
    <xf numFmtId="0" fontId="0" fillId="0" borderId="0" xfId="0" applyFont="1" applyFill="1" applyBorder="1" applyAlignment="1">
      <alignment horizontal="right"/>
    </xf>
    <xf numFmtId="9" fontId="0" fillId="0" borderId="0" xfId="0" applyNumberFormat="1" applyFont="1" applyFill="1" applyBorder="1" applyAlignment="1" applyProtection="1">
      <alignment/>
      <protection locked="0"/>
    </xf>
    <xf numFmtId="165" fontId="0" fillId="0" borderId="0" xfId="0" applyNumberFormat="1" applyFont="1" applyFill="1" applyBorder="1" applyAlignment="1" applyProtection="1">
      <alignment/>
      <protection locked="0"/>
    </xf>
    <xf numFmtId="0" fontId="2" fillId="0" borderId="0" xfId="0" applyFont="1" applyFill="1" applyBorder="1" applyAlignment="1">
      <alignment/>
    </xf>
    <xf numFmtId="0" fontId="3" fillId="3" borderId="0" xfId="0" applyFont="1" applyFill="1" applyAlignment="1">
      <alignment/>
    </xf>
    <xf numFmtId="0" fontId="0" fillId="3" borderId="0" xfId="0" applyFont="1" applyFill="1" applyAlignment="1">
      <alignment/>
    </xf>
    <xf numFmtId="0" fontId="3" fillId="0" borderId="0" xfId="0" applyFont="1" applyFill="1" applyAlignment="1">
      <alignment/>
    </xf>
    <xf numFmtId="0" fontId="0" fillId="0" borderId="0" xfId="0" applyFont="1" applyAlignment="1">
      <alignment horizontal="left"/>
    </xf>
    <xf numFmtId="0" fontId="0" fillId="0" borderId="0" xfId="0" applyFont="1" applyFill="1" applyBorder="1" applyAlignment="1">
      <alignment horizontal="left"/>
    </xf>
    <xf numFmtId="0" fontId="27" fillId="0" borderId="0" xfId="0" applyFont="1" applyAlignment="1">
      <alignment/>
    </xf>
    <xf numFmtId="0" fontId="4" fillId="0" borderId="0" xfId="0" applyFont="1" applyFill="1" applyAlignment="1">
      <alignment/>
    </xf>
    <xf numFmtId="7" fontId="0" fillId="0" borderId="0" xfId="0" applyNumberFormat="1" applyFont="1" applyFill="1" applyBorder="1" applyAlignment="1">
      <alignment/>
    </xf>
    <xf numFmtId="7" fontId="0" fillId="0" borderId="0" xfId="0" applyNumberFormat="1" applyFont="1" applyFill="1" applyBorder="1" applyAlignment="1">
      <alignment/>
    </xf>
    <xf numFmtId="9" fontId="0" fillId="6" borderId="1" xfId="19" applyFont="1" applyFill="1" applyBorder="1" applyAlignment="1">
      <alignment/>
    </xf>
    <xf numFmtId="0" fontId="0" fillId="6" borderId="1" xfId="0" applyFont="1" applyFill="1" applyBorder="1" applyAlignment="1">
      <alignment/>
    </xf>
    <xf numFmtId="7" fontId="0" fillId="6" borderId="1" xfId="0" applyNumberFormat="1" applyFont="1" applyFill="1" applyBorder="1" applyAlignment="1">
      <alignment/>
    </xf>
    <xf numFmtId="167" fontId="0" fillId="6" borderId="1" xfId="0" applyNumberFormat="1" applyFont="1" applyFill="1" applyBorder="1" applyAlignment="1">
      <alignment/>
    </xf>
    <xf numFmtId="167" fontId="0" fillId="6" borderId="1" xfId="0" applyNumberFormat="1" applyFont="1" applyFill="1" applyBorder="1" applyAlignment="1">
      <alignment/>
    </xf>
    <xf numFmtId="7" fontId="0" fillId="6" borderId="1" xfId="0" applyNumberFormat="1" applyFont="1" applyFill="1" applyBorder="1" applyAlignment="1">
      <alignment/>
    </xf>
    <xf numFmtId="5" fontId="0" fillId="6" borderId="1" xfId="0" applyNumberFormat="1" applyFont="1" applyFill="1" applyBorder="1" applyAlignment="1" applyProtection="1">
      <alignment horizontal="right"/>
      <protection/>
    </xf>
    <xf numFmtId="5" fontId="0" fillId="6" borderId="1" xfId="0" applyNumberFormat="1" applyFont="1" applyFill="1" applyBorder="1" applyAlignment="1" applyProtection="1">
      <alignment/>
      <protection/>
    </xf>
    <xf numFmtId="0" fontId="0" fillId="0" borderId="0" xfId="0" applyFont="1" applyAlignment="1">
      <alignment horizontal="center"/>
    </xf>
    <xf numFmtId="0" fontId="0" fillId="0" borderId="0" xfId="0" applyFont="1" applyFill="1" applyAlignment="1">
      <alignment/>
    </xf>
    <xf numFmtId="5" fontId="0" fillId="6" borderId="1" xfId="0" applyNumberFormat="1" applyFont="1" applyFill="1" applyBorder="1" applyAlignment="1">
      <alignment/>
    </xf>
    <xf numFmtId="0" fontId="0" fillId="0" borderId="0" xfId="0" applyFill="1" applyAlignment="1">
      <alignment/>
    </xf>
    <xf numFmtId="0" fontId="0" fillId="5" borderId="1" xfId="0" applyFont="1" applyFill="1" applyBorder="1" applyAlignment="1" applyProtection="1">
      <alignment horizontal="left"/>
      <protection locked="0"/>
    </xf>
    <xf numFmtId="166" fontId="0" fillId="5" borderId="1" xfId="0" applyNumberFormat="1" applyFont="1" applyFill="1" applyBorder="1" applyAlignment="1" applyProtection="1">
      <alignment/>
      <protection locked="0"/>
    </xf>
    <xf numFmtId="0" fontId="26" fillId="5" borderId="0" xfId="0" applyFont="1" applyFill="1" applyAlignment="1" applyProtection="1">
      <alignment/>
      <protection locked="0"/>
    </xf>
    <xf numFmtId="7" fontId="26" fillId="5" borderId="1" xfId="0" applyNumberFormat="1" applyFont="1" applyFill="1" applyBorder="1" applyAlignment="1" applyProtection="1">
      <alignment/>
      <protection locked="0"/>
    </xf>
    <xf numFmtId="1" fontId="0" fillId="5" borderId="1" xfId="0" applyNumberFormat="1" applyFont="1" applyFill="1" applyBorder="1" applyAlignment="1" applyProtection="1">
      <alignment horizontal="left"/>
      <protection locked="0"/>
    </xf>
    <xf numFmtId="170" fontId="0" fillId="5" borderId="1" xfId="0" applyNumberFormat="1" applyFont="1" applyFill="1" applyBorder="1" applyAlignment="1" applyProtection="1">
      <alignment/>
      <protection locked="0"/>
    </xf>
    <xf numFmtId="171" fontId="0" fillId="5" borderId="1" xfId="0" applyNumberFormat="1" applyFont="1" applyFill="1" applyBorder="1" applyAlignment="1" applyProtection="1">
      <alignment/>
      <protection locked="0"/>
    </xf>
    <xf numFmtId="10" fontId="0" fillId="6" borderId="1" xfId="0" applyNumberFormat="1" applyFont="1" applyFill="1" applyBorder="1" applyAlignment="1">
      <alignment/>
    </xf>
    <xf numFmtId="7" fontId="0" fillId="5" borderId="1" xfId="0" applyNumberFormat="1" applyFont="1" applyFill="1" applyBorder="1" applyAlignment="1" applyProtection="1" quotePrefix="1">
      <alignment/>
      <protection locked="0"/>
    </xf>
    <xf numFmtId="39" fontId="0" fillId="5" borderId="4" xfId="0" applyNumberFormat="1" applyFont="1" applyFill="1" applyBorder="1" applyAlignment="1" applyProtection="1">
      <alignment/>
      <protection locked="0"/>
    </xf>
    <xf numFmtId="39" fontId="0" fillId="5" borderId="1" xfId="0" applyNumberFormat="1" applyFont="1" applyFill="1" applyBorder="1" applyAlignment="1" applyProtection="1">
      <alignment/>
      <protection locked="0"/>
    </xf>
    <xf numFmtId="7" fontId="0" fillId="5" borderId="5" xfId="0" applyNumberFormat="1" applyFont="1" applyFill="1" applyBorder="1" applyAlignment="1" applyProtection="1">
      <alignment/>
      <protection locked="0"/>
    </xf>
    <xf numFmtId="0" fontId="0" fillId="5" borderId="5" xfId="0" applyFill="1" applyBorder="1" applyAlignment="1" applyProtection="1">
      <alignment/>
      <protection locked="0"/>
    </xf>
    <xf numFmtId="0" fontId="0" fillId="5" borderId="0" xfId="0" applyFill="1" applyAlignment="1" applyProtection="1">
      <alignment/>
      <protection locked="0"/>
    </xf>
    <xf numFmtId="0" fontId="27" fillId="0" borderId="0" xfId="0" applyFont="1" applyAlignment="1" applyProtection="1">
      <alignment/>
      <protection/>
    </xf>
    <xf numFmtId="0" fontId="0" fillId="0" borderId="1" xfId="0" applyFont="1" applyFill="1" applyBorder="1" applyAlignment="1">
      <alignment/>
    </xf>
    <xf numFmtId="0" fontId="4" fillId="0" borderId="0" xfId="0" applyFont="1" applyFill="1" applyBorder="1" applyAlignment="1">
      <alignment wrapText="1"/>
    </xf>
    <xf numFmtId="0" fontId="3" fillId="0" borderId="2" xfId="0" applyFont="1" applyBorder="1" applyAlignment="1">
      <alignment/>
    </xf>
    <xf numFmtId="0" fontId="3" fillId="0" borderId="6" xfId="0" applyFont="1" applyBorder="1" applyAlignment="1">
      <alignment/>
    </xf>
    <xf numFmtId="0" fontId="0" fillId="0" borderId="6" xfId="0" applyBorder="1" applyAlignment="1" applyProtection="1">
      <alignment/>
      <protection/>
    </xf>
    <xf numFmtId="0" fontId="0" fillId="0" borderId="3" xfId="0" applyBorder="1" applyAlignment="1" applyProtection="1">
      <alignment/>
      <protection/>
    </xf>
    <xf numFmtId="0" fontId="0" fillId="0" borderId="2" xfId="0" applyFont="1" applyBorder="1" applyAlignment="1">
      <alignment/>
    </xf>
    <xf numFmtId="0" fontId="0" fillId="0" borderId="6" xfId="0" applyFont="1" applyFill="1" applyBorder="1" applyAlignment="1">
      <alignment/>
    </xf>
    <xf numFmtId="10" fontId="0" fillId="5" borderId="1" xfId="0" applyNumberFormat="1" applyFont="1" applyFill="1" applyBorder="1" applyAlignment="1" applyProtection="1">
      <alignment/>
      <protection locked="0"/>
    </xf>
    <xf numFmtId="0" fontId="2" fillId="0" borderId="0" xfId="0" applyFont="1" applyAlignment="1" applyProtection="1">
      <alignment horizontal="left"/>
      <protection/>
    </xf>
    <xf numFmtId="0" fontId="3" fillId="0" borderId="0" xfId="0" applyFont="1" applyFill="1" applyAlignment="1" applyProtection="1">
      <alignment/>
      <protection/>
    </xf>
    <xf numFmtId="0" fontId="31" fillId="0" borderId="7" xfId="0" applyFont="1" applyBorder="1" applyAlignment="1" applyProtection="1">
      <alignment horizontal="center"/>
      <protection/>
    </xf>
    <xf numFmtId="0" fontId="3" fillId="0" borderId="7" xfId="0" applyFont="1" applyBorder="1" applyAlignment="1" applyProtection="1">
      <alignment horizontal="center"/>
      <protection/>
    </xf>
    <xf numFmtId="166" fontId="0" fillId="6" borderId="1" xfId="0" applyNumberFormat="1" applyFont="1" applyFill="1" applyBorder="1" applyAlignment="1" applyProtection="1">
      <alignment/>
      <protection/>
    </xf>
    <xf numFmtId="0" fontId="0" fillId="0" borderId="8" xfId="0" applyFill="1" applyBorder="1" applyAlignment="1" applyProtection="1">
      <alignment/>
      <protection/>
    </xf>
    <xf numFmtId="0" fontId="3" fillId="0" borderId="0" xfId="0" applyFont="1" applyAlignment="1" applyProtection="1">
      <alignment horizontal="center"/>
      <protection/>
    </xf>
    <xf numFmtId="0" fontId="0" fillId="6" borderId="1" xfId="0" applyFill="1" applyBorder="1" applyAlignment="1" applyProtection="1">
      <alignment/>
      <protection/>
    </xf>
    <xf numFmtId="0" fontId="0" fillId="0" borderId="0" xfId="0" applyFont="1" applyFill="1" applyBorder="1" applyAlignment="1" applyProtection="1">
      <alignment horizontal="left"/>
      <protection/>
    </xf>
    <xf numFmtId="166" fontId="0" fillId="0" borderId="0" xfId="0" applyNumberFormat="1" applyFont="1" applyFill="1" applyBorder="1" applyAlignment="1" applyProtection="1">
      <alignment/>
      <protection/>
    </xf>
    <xf numFmtId="0" fontId="0" fillId="0" borderId="7" xfId="0" applyFill="1" applyBorder="1" applyAlignment="1" applyProtection="1">
      <alignment/>
      <protection/>
    </xf>
    <xf numFmtId="0" fontId="4" fillId="0" borderId="0" xfId="0" applyFont="1" applyAlignment="1" applyProtection="1">
      <alignment/>
      <protection/>
    </xf>
    <xf numFmtId="0" fontId="5" fillId="0" borderId="0" xfId="0" applyFont="1" applyAlignment="1" applyProtection="1">
      <alignment/>
      <protection/>
    </xf>
    <xf numFmtId="167" fontId="0" fillId="5" borderId="1" xfId="0" applyNumberFormat="1" applyFont="1" applyFill="1" applyBorder="1" applyAlignment="1" applyProtection="1">
      <alignment/>
      <protection locked="0"/>
    </xf>
    <xf numFmtId="4" fontId="0" fillId="5" borderId="1" xfId="0" applyNumberFormat="1" applyFont="1" applyFill="1" applyBorder="1" applyAlignment="1" applyProtection="1">
      <alignment/>
      <protection locked="0"/>
    </xf>
    <xf numFmtId="39" fontId="0" fillId="5" borderId="0" xfId="0" applyNumberFormat="1" applyFont="1" applyFill="1" applyAlignment="1" applyProtection="1">
      <alignment/>
      <protection locked="0"/>
    </xf>
    <xf numFmtId="0" fontId="0" fillId="5" borderId="1" xfId="0" applyFont="1" applyFill="1" applyBorder="1" applyAlignment="1" applyProtection="1">
      <alignment/>
      <protection locked="0"/>
    </xf>
    <xf numFmtId="166" fontId="0" fillId="5" borderId="1" xfId="0" applyNumberFormat="1" applyFont="1" applyFill="1" applyBorder="1" applyAlignment="1" applyProtection="1">
      <alignment wrapText="1"/>
      <protection locked="0"/>
    </xf>
    <xf numFmtId="0" fontId="0" fillId="5" borderId="4" xfId="0" applyFont="1" applyFill="1" applyBorder="1" applyAlignment="1" applyProtection="1">
      <alignment horizontal="left" wrapText="1"/>
      <protection locked="0"/>
    </xf>
    <xf numFmtId="0" fontId="0" fillId="6" borderId="1" xfId="0" applyFont="1" applyFill="1" applyBorder="1" applyAlignment="1" applyProtection="1">
      <alignment horizontal="left" wrapText="1"/>
      <protection/>
    </xf>
    <xf numFmtId="0" fontId="0" fillId="6" borderId="1" xfId="0" applyFont="1" applyFill="1" applyBorder="1" applyAlignment="1">
      <alignment wrapText="1"/>
    </xf>
    <xf numFmtId="0" fontId="0" fillId="6" borderId="1" xfId="0" applyFont="1" applyFill="1" applyBorder="1" applyAlignment="1">
      <alignment wrapText="1"/>
    </xf>
    <xf numFmtId="172" fontId="0" fillId="6" borderId="5" xfId="0" applyNumberFormat="1" applyFont="1" applyFill="1" applyBorder="1" applyAlignment="1" applyProtection="1">
      <alignment/>
      <protection/>
    </xf>
    <xf numFmtId="4" fontId="0" fillId="6" borderId="1" xfId="0" applyNumberFormat="1" applyFont="1" applyFill="1" applyBorder="1" applyAlignment="1" applyProtection="1">
      <alignment/>
      <protection/>
    </xf>
    <xf numFmtId="39" fontId="0" fillId="6" borderId="1" xfId="0" applyNumberFormat="1" applyFont="1" applyFill="1" applyBorder="1" applyAlignment="1" applyProtection="1" quotePrefix="1">
      <alignment/>
      <protection/>
    </xf>
    <xf numFmtId="39" fontId="0" fillId="5" borderId="1" xfId="0" applyNumberFormat="1" applyFont="1" applyFill="1" applyBorder="1" applyAlignment="1" applyProtection="1">
      <alignment/>
      <protection locked="0"/>
    </xf>
    <xf numFmtId="39" fontId="0" fillId="6" borderId="1" xfId="0" applyNumberFormat="1" applyFont="1" applyFill="1" applyBorder="1" applyAlignment="1" applyProtection="1">
      <alignment/>
      <protection/>
    </xf>
    <xf numFmtId="0" fontId="2" fillId="0" borderId="7" xfId="0" applyFont="1" applyFill="1" applyBorder="1" applyAlignment="1" applyProtection="1">
      <alignment horizontal="left"/>
      <protection/>
    </xf>
    <xf numFmtId="0" fontId="2" fillId="0" borderId="0" xfId="0" applyFont="1" applyFill="1" applyAlignment="1">
      <alignment/>
    </xf>
    <xf numFmtId="0" fontId="2" fillId="0" borderId="0" xfId="0" applyFont="1" applyAlignment="1">
      <alignment horizontal="left"/>
    </xf>
    <xf numFmtId="0" fontId="6" fillId="3" borderId="0" xfId="0" applyFont="1" applyFill="1" applyAlignment="1">
      <alignment/>
    </xf>
    <xf numFmtId="0" fontId="33" fillId="0" borderId="0" xfId="0" applyFont="1" applyAlignment="1" applyProtection="1">
      <alignment/>
      <protection/>
    </xf>
    <xf numFmtId="0" fontId="0" fillId="0" borderId="7" xfId="0" applyBorder="1" applyAlignment="1" applyProtection="1">
      <alignment/>
      <protection/>
    </xf>
    <xf numFmtId="0" fontId="2" fillId="0" borderId="0" xfId="0" applyFont="1" applyBorder="1" applyAlignment="1" applyProtection="1">
      <alignment horizontal="left"/>
      <protection/>
    </xf>
    <xf numFmtId="172" fontId="0" fillId="6" borderId="4" xfId="0" applyNumberFormat="1" applyFont="1" applyFill="1" applyBorder="1" applyAlignment="1" applyProtection="1">
      <alignment horizontal="right"/>
      <protection/>
    </xf>
    <xf numFmtId="172" fontId="0" fillId="6" borderId="5" xfId="0" applyNumberFormat="1" applyFont="1" applyFill="1" applyBorder="1" applyAlignment="1" applyProtection="1">
      <alignment horizontal="right"/>
      <protection/>
    </xf>
    <xf numFmtId="0" fontId="34" fillId="0" borderId="0" xfId="0" applyFont="1" applyAlignment="1" applyProtection="1">
      <alignment/>
      <protection/>
    </xf>
    <xf numFmtId="39" fontId="0" fillId="0" borderId="0" xfId="0" applyNumberFormat="1" applyFont="1" applyFill="1" applyBorder="1" applyAlignment="1" applyProtection="1">
      <alignment/>
      <protection/>
    </xf>
    <xf numFmtId="5" fontId="0" fillId="0" borderId="0" xfId="0" applyNumberFormat="1" applyFont="1" applyFill="1" applyBorder="1" applyAlignment="1" applyProtection="1">
      <alignment/>
      <protection locked="0"/>
    </xf>
    <xf numFmtId="5" fontId="0" fillId="5" borderId="9" xfId="0" applyNumberFormat="1" applyFont="1" applyFill="1" applyBorder="1" applyAlignment="1" applyProtection="1">
      <alignment/>
      <protection locked="0"/>
    </xf>
    <xf numFmtId="7" fontId="0" fillId="6" borderId="10" xfId="0" applyNumberFormat="1" applyFont="1" applyFill="1" applyBorder="1" applyAlignment="1" applyProtection="1">
      <alignment/>
      <protection/>
    </xf>
    <xf numFmtId="7" fontId="0" fillId="6" borderId="4" xfId="0" applyNumberFormat="1" applyFont="1" applyFill="1" applyBorder="1" applyAlignment="1" applyProtection="1">
      <alignment/>
      <protection/>
    </xf>
    <xf numFmtId="0" fontId="3" fillId="0" borderId="0" xfId="0" applyFont="1" applyAlignment="1" applyProtection="1">
      <alignment/>
      <protection/>
    </xf>
    <xf numFmtId="0" fontId="36" fillId="0" borderId="0" xfId="0" applyFont="1" applyAlignment="1" applyProtection="1">
      <alignment/>
      <protection/>
    </xf>
    <xf numFmtId="0" fontId="37" fillId="0" borderId="0" xfId="0" applyFont="1" applyAlignment="1" applyProtection="1">
      <alignment/>
      <protection/>
    </xf>
    <xf numFmtId="5" fontId="0" fillId="5" borderId="1" xfId="0" applyNumberFormat="1" applyFont="1" applyFill="1" applyBorder="1" applyAlignment="1" applyProtection="1">
      <alignment horizontal="right"/>
      <protection locked="0"/>
    </xf>
    <xf numFmtId="7" fontId="0" fillId="5" borderId="0" xfId="0" applyNumberFormat="1" applyFont="1" applyFill="1" applyAlignment="1" applyProtection="1">
      <alignment/>
      <protection locked="0"/>
    </xf>
    <xf numFmtId="1" fontId="0" fillId="6" borderId="1" xfId="0" applyNumberFormat="1" applyFont="1" applyFill="1" applyBorder="1" applyAlignment="1" applyProtection="1">
      <alignment horizontal="left"/>
      <protection/>
    </xf>
    <xf numFmtId="170" fontId="0" fillId="6" borderId="1" xfId="0" applyNumberFormat="1" applyFont="1" applyFill="1" applyBorder="1" applyAlignment="1" applyProtection="1">
      <alignment/>
      <protection/>
    </xf>
    <xf numFmtId="44" fontId="0" fillId="5" borderId="2" xfId="17" applyFill="1" applyBorder="1" applyAlignment="1" applyProtection="1">
      <alignment horizontal="center"/>
      <protection locked="0"/>
    </xf>
    <xf numFmtId="44" fontId="0" fillId="5" borderId="3" xfId="17" applyFill="1" applyBorder="1" applyAlignment="1" applyProtection="1">
      <alignment horizontal="center"/>
      <protection locked="0"/>
    </xf>
    <xf numFmtId="44" fontId="15" fillId="6" borderId="2" xfId="17" applyFont="1" applyFill="1" applyBorder="1" applyAlignment="1" applyProtection="1">
      <alignment horizontal="center"/>
      <protection/>
    </xf>
    <xf numFmtId="44" fontId="15" fillId="6" borderId="3" xfId="17" applyFont="1" applyFill="1" applyBorder="1" applyAlignment="1" applyProtection="1">
      <alignment horizontal="center"/>
      <protection/>
    </xf>
    <xf numFmtId="44" fontId="0" fillId="6" borderId="11" xfId="17" applyFill="1" applyBorder="1" applyAlignment="1" applyProtection="1">
      <alignment horizontal="center"/>
      <protection/>
    </xf>
    <xf numFmtId="44" fontId="0" fillId="6" borderId="12" xfId="17" applyFill="1" applyBorder="1" applyAlignment="1" applyProtection="1">
      <alignment horizontal="center"/>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5.png" /><Relationship Id="rId3" Type="http://schemas.openxmlformats.org/officeDocument/2006/relationships/image" Target="../media/image3.png" /><Relationship Id="rId4" Type="http://schemas.openxmlformats.org/officeDocument/2006/relationships/image" Target="../media/image6.png" /><Relationship Id="rId5"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100</xdr:row>
      <xdr:rowOff>47625</xdr:rowOff>
    </xdr:from>
    <xdr:to>
      <xdr:col>8</xdr:col>
      <xdr:colOff>723900</xdr:colOff>
      <xdr:row>106</xdr:row>
      <xdr:rowOff>133350</xdr:rowOff>
    </xdr:to>
    <xdr:sp>
      <xdr:nvSpPr>
        <xdr:cNvPr id="1" name="Line 87"/>
        <xdr:cNvSpPr>
          <a:spLocks/>
        </xdr:cNvSpPr>
      </xdr:nvSpPr>
      <xdr:spPr>
        <a:xfrm flipH="1">
          <a:off x="3638550" y="17306925"/>
          <a:ext cx="342900" cy="1057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79</xdr:row>
      <xdr:rowOff>104775</xdr:rowOff>
    </xdr:from>
    <xdr:to>
      <xdr:col>8</xdr:col>
      <xdr:colOff>238125</xdr:colOff>
      <xdr:row>85</xdr:row>
      <xdr:rowOff>104775</xdr:rowOff>
    </xdr:to>
    <xdr:sp>
      <xdr:nvSpPr>
        <xdr:cNvPr id="2" name="AutoShape 11"/>
        <xdr:cNvSpPr>
          <a:spLocks/>
        </xdr:cNvSpPr>
      </xdr:nvSpPr>
      <xdr:spPr>
        <a:xfrm flipH="1">
          <a:off x="2352675" y="13935075"/>
          <a:ext cx="1143000" cy="971550"/>
        </a:xfrm>
        <a:custGeom>
          <a:pathLst>
            <a:path h="102" w="104">
              <a:moveTo>
                <a:pt x="104" y="102"/>
              </a:moveTo>
              <a:cubicBezTo>
                <a:pt x="67" y="91"/>
                <a:pt x="30" y="81"/>
                <a:pt x="15" y="66"/>
              </a:cubicBezTo>
              <a:cubicBezTo>
                <a:pt x="0" y="51"/>
                <a:pt x="12" y="20"/>
                <a:pt x="15" y="10"/>
              </a:cubicBezTo>
              <a:cubicBezTo>
                <a:pt x="18" y="0"/>
                <a:pt x="27" y="2"/>
                <a:pt x="36" y="4"/>
              </a:cubicBez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228600</xdr:colOff>
      <xdr:row>109</xdr:row>
      <xdr:rowOff>19050</xdr:rowOff>
    </xdr:from>
    <xdr:to>
      <xdr:col>13</xdr:col>
      <xdr:colOff>361950</xdr:colOff>
      <xdr:row>114</xdr:row>
      <xdr:rowOff>85725</xdr:rowOff>
    </xdr:to>
    <xdr:sp>
      <xdr:nvSpPr>
        <xdr:cNvPr id="3" name="Line 13"/>
        <xdr:cNvSpPr>
          <a:spLocks/>
        </xdr:cNvSpPr>
      </xdr:nvSpPr>
      <xdr:spPr>
        <a:xfrm flipV="1">
          <a:off x="5038725" y="18735675"/>
          <a:ext cx="514350" cy="876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238125</xdr:colOff>
      <xdr:row>99</xdr:row>
      <xdr:rowOff>47625</xdr:rowOff>
    </xdr:from>
    <xdr:to>
      <xdr:col>13</xdr:col>
      <xdr:colOff>257175</xdr:colOff>
      <xdr:row>107</xdr:row>
      <xdr:rowOff>19050</xdr:rowOff>
    </xdr:to>
    <xdr:sp>
      <xdr:nvSpPr>
        <xdr:cNvPr id="4" name="Line 14"/>
        <xdr:cNvSpPr>
          <a:spLocks/>
        </xdr:cNvSpPr>
      </xdr:nvSpPr>
      <xdr:spPr>
        <a:xfrm>
          <a:off x="5429250" y="17145000"/>
          <a:ext cx="19050" cy="1266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333375</xdr:colOff>
      <xdr:row>99</xdr:row>
      <xdr:rowOff>66675</xdr:rowOff>
    </xdr:from>
    <xdr:to>
      <xdr:col>5</xdr:col>
      <xdr:colOff>47625</xdr:colOff>
      <xdr:row>106</xdr:row>
      <xdr:rowOff>142875</xdr:rowOff>
    </xdr:to>
    <xdr:sp>
      <xdr:nvSpPr>
        <xdr:cNvPr id="5" name="Line 15"/>
        <xdr:cNvSpPr>
          <a:spLocks/>
        </xdr:cNvSpPr>
      </xdr:nvSpPr>
      <xdr:spPr>
        <a:xfrm>
          <a:off x="1543050" y="17164050"/>
          <a:ext cx="95250" cy="1209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266700</xdr:colOff>
      <xdr:row>95</xdr:row>
      <xdr:rowOff>19050</xdr:rowOff>
    </xdr:from>
    <xdr:to>
      <xdr:col>6</xdr:col>
      <xdr:colOff>57150</xdr:colOff>
      <xdr:row>100</xdr:row>
      <xdr:rowOff>104775</xdr:rowOff>
    </xdr:to>
    <xdr:sp>
      <xdr:nvSpPr>
        <xdr:cNvPr id="6" name="TextBox 16"/>
        <xdr:cNvSpPr txBox="1">
          <a:spLocks noChangeArrowheads="1"/>
        </xdr:cNvSpPr>
      </xdr:nvSpPr>
      <xdr:spPr>
        <a:xfrm>
          <a:off x="714375" y="16468725"/>
          <a:ext cx="1314450" cy="895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FF9900"/>
              </a:solidFill>
              <a:latin typeface="Arial"/>
              <a:ea typeface="Arial"/>
              <a:cs typeface="Arial"/>
            </a:rPr>
            <a:t>Print:</a:t>
          </a:r>
          <a:r>
            <a:rPr lang="en-US" cap="none" sz="1000" b="0" i="0" u="none" baseline="0">
              <a:latin typeface="Arial"/>
              <a:ea typeface="Arial"/>
              <a:cs typeface="Arial"/>
            </a:rPr>
            <a:t> Prints the current worksheet.  If you click Print now, you will get a printout of this user's guide.</a:t>
          </a:r>
        </a:p>
      </xdr:txBody>
    </xdr:sp>
    <xdr:clientData/>
  </xdr:twoCellAnchor>
  <xdr:twoCellAnchor>
    <xdr:from>
      <xdr:col>5</xdr:col>
      <xdr:colOff>266700</xdr:colOff>
      <xdr:row>97</xdr:row>
      <xdr:rowOff>47625</xdr:rowOff>
    </xdr:from>
    <xdr:to>
      <xdr:col>6</xdr:col>
      <xdr:colOff>295275</xdr:colOff>
      <xdr:row>107</xdr:row>
      <xdr:rowOff>9525</xdr:rowOff>
    </xdr:to>
    <xdr:sp>
      <xdr:nvSpPr>
        <xdr:cNvPr id="7" name="Line 17"/>
        <xdr:cNvSpPr>
          <a:spLocks/>
        </xdr:cNvSpPr>
      </xdr:nvSpPr>
      <xdr:spPr>
        <a:xfrm flipH="1">
          <a:off x="1857375" y="16821150"/>
          <a:ext cx="409575" cy="1581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419100</xdr:colOff>
      <xdr:row>102</xdr:row>
      <xdr:rowOff>104775</xdr:rowOff>
    </xdr:from>
    <xdr:to>
      <xdr:col>7</xdr:col>
      <xdr:colOff>447675</xdr:colOff>
      <xdr:row>106</xdr:row>
      <xdr:rowOff>123825</xdr:rowOff>
    </xdr:to>
    <xdr:sp>
      <xdr:nvSpPr>
        <xdr:cNvPr id="8" name="Line 18"/>
        <xdr:cNvSpPr>
          <a:spLocks/>
        </xdr:cNvSpPr>
      </xdr:nvSpPr>
      <xdr:spPr>
        <a:xfrm>
          <a:off x="2771775" y="17687925"/>
          <a:ext cx="28575" cy="666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109</xdr:row>
      <xdr:rowOff>85725</xdr:rowOff>
    </xdr:from>
    <xdr:to>
      <xdr:col>3</xdr:col>
      <xdr:colOff>333375</xdr:colOff>
      <xdr:row>116</xdr:row>
      <xdr:rowOff>76200</xdr:rowOff>
    </xdr:to>
    <xdr:sp>
      <xdr:nvSpPr>
        <xdr:cNvPr id="9" name="Line 19"/>
        <xdr:cNvSpPr>
          <a:spLocks/>
        </xdr:cNvSpPr>
      </xdr:nvSpPr>
      <xdr:spPr>
        <a:xfrm flipV="1">
          <a:off x="962025" y="18802350"/>
          <a:ext cx="200025" cy="1123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247650</xdr:colOff>
      <xdr:row>109</xdr:row>
      <xdr:rowOff>104775</xdr:rowOff>
    </xdr:from>
    <xdr:to>
      <xdr:col>7</xdr:col>
      <xdr:colOff>285750</xdr:colOff>
      <xdr:row>116</xdr:row>
      <xdr:rowOff>152400</xdr:rowOff>
    </xdr:to>
    <xdr:sp>
      <xdr:nvSpPr>
        <xdr:cNvPr id="10" name="Line 20"/>
        <xdr:cNvSpPr>
          <a:spLocks/>
        </xdr:cNvSpPr>
      </xdr:nvSpPr>
      <xdr:spPr>
        <a:xfrm flipH="1" flipV="1">
          <a:off x="2600325" y="18821400"/>
          <a:ext cx="38100" cy="1181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171450</xdr:colOff>
      <xdr:row>72</xdr:row>
      <xdr:rowOff>57150</xdr:rowOff>
    </xdr:from>
    <xdr:to>
      <xdr:col>1</xdr:col>
      <xdr:colOff>333375</xdr:colOff>
      <xdr:row>78</xdr:row>
      <xdr:rowOff>9525</xdr:rowOff>
    </xdr:to>
    <xdr:sp>
      <xdr:nvSpPr>
        <xdr:cNvPr id="11" name="AutoShape 21"/>
        <xdr:cNvSpPr>
          <a:spLocks/>
        </xdr:cNvSpPr>
      </xdr:nvSpPr>
      <xdr:spPr>
        <a:xfrm>
          <a:off x="238125" y="12753975"/>
          <a:ext cx="161925" cy="923925"/>
        </a:xfrm>
        <a:custGeom>
          <a:pathLst>
            <a:path h="97" w="129">
              <a:moveTo>
                <a:pt x="0" y="14"/>
              </a:moveTo>
              <a:cubicBezTo>
                <a:pt x="40" y="7"/>
                <a:pt x="80" y="0"/>
                <a:pt x="101" y="8"/>
              </a:cubicBezTo>
              <a:cubicBezTo>
                <a:pt x="122" y="16"/>
                <a:pt x="125" y="45"/>
                <a:pt x="127" y="60"/>
              </a:cubicBezTo>
              <a:cubicBezTo>
                <a:pt x="129" y="75"/>
                <a:pt x="120" y="86"/>
                <a:pt x="112" y="97"/>
              </a:cubicBez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333375</xdr:colOff>
      <xdr:row>51</xdr:row>
      <xdr:rowOff>47625</xdr:rowOff>
    </xdr:from>
    <xdr:to>
      <xdr:col>4</xdr:col>
      <xdr:colOff>333375</xdr:colOff>
      <xdr:row>51</xdr:row>
      <xdr:rowOff>47625</xdr:rowOff>
    </xdr:to>
    <xdr:sp>
      <xdr:nvSpPr>
        <xdr:cNvPr id="12" name="Line 22"/>
        <xdr:cNvSpPr>
          <a:spLocks/>
        </xdr:cNvSpPr>
      </xdr:nvSpPr>
      <xdr:spPr>
        <a:xfrm>
          <a:off x="1162050" y="9286875"/>
          <a:ext cx="3810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xdr:colOff>
      <xdr:row>52</xdr:row>
      <xdr:rowOff>0</xdr:rowOff>
    </xdr:from>
    <xdr:to>
      <xdr:col>9</xdr:col>
      <xdr:colOff>66675</xdr:colOff>
      <xdr:row>52</xdr:row>
      <xdr:rowOff>47625</xdr:rowOff>
    </xdr:to>
    <xdr:sp>
      <xdr:nvSpPr>
        <xdr:cNvPr id="13" name="Line 23"/>
        <xdr:cNvSpPr>
          <a:spLocks/>
        </xdr:cNvSpPr>
      </xdr:nvSpPr>
      <xdr:spPr>
        <a:xfrm flipH="1">
          <a:off x="2390775" y="9401175"/>
          <a:ext cx="1838325" cy="47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295275</xdr:colOff>
      <xdr:row>48</xdr:row>
      <xdr:rowOff>133350</xdr:rowOff>
    </xdr:from>
    <xdr:to>
      <xdr:col>13</xdr:col>
      <xdr:colOff>209550</xdr:colOff>
      <xdr:row>54</xdr:row>
      <xdr:rowOff>133350</xdr:rowOff>
    </xdr:to>
    <xdr:sp>
      <xdr:nvSpPr>
        <xdr:cNvPr id="14" name="TextBox 24"/>
        <xdr:cNvSpPr txBox="1">
          <a:spLocks noChangeArrowheads="1"/>
        </xdr:cNvSpPr>
      </xdr:nvSpPr>
      <xdr:spPr>
        <a:xfrm>
          <a:off x="2647950" y="8886825"/>
          <a:ext cx="2752725" cy="97155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Light green cells</a:t>
          </a:r>
          <a:r>
            <a:rPr lang="en-US" cap="none" sz="1000" b="0" i="0" u="none" baseline="0">
              <a:latin typeface="Arial"/>
              <a:ea typeface="Arial"/>
              <a:cs typeface="Arial"/>
            </a:rPr>
            <a:t>  contain values that are computed automatically, such as totals. When you change information in the yellow cells above, these totals will change.  You cannot edit light green cells.</a:t>
          </a:r>
        </a:p>
      </xdr:txBody>
    </xdr:sp>
    <xdr:clientData/>
  </xdr:twoCellAnchor>
  <xdr:twoCellAnchor>
    <xdr:from>
      <xdr:col>3</xdr:col>
      <xdr:colOff>295275</xdr:colOff>
      <xdr:row>50</xdr:row>
      <xdr:rowOff>66675</xdr:rowOff>
    </xdr:from>
    <xdr:to>
      <xdr:col>4</xdr:col>
      <xdr:colOff>295275</xdr:colOff>
      <xdr:row>51</xdr:row>
      <xdr:rowOff>19050</xdr:rowOff>
    </xdr:to>
    <xdr:sp>
      <xdr:nvSpPr>
        <xdr:cNvPr id="15" name="Line 25"/>
        <xdr:cNvSpPr>
          <a:spLocks/>
        </xdr:cNvSpPr>
      </xdr:nvSpPr>
      <xdr:spPr>
        <a:xfrm flipH="1">
          <a:off x="1123950" y="9144000"/>
          <a:ext cx="381000" cy="11430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48</xdr:row>
      <xdr:rowOff>133350</xdr:rowOff>
    </xdr:from>
    <xdr:to>
      <xdr:col>4</xdr:col>
      <xdr:colOff>152400</xdr:colOff>
      <xdr:row>54</xdr:row>
      <xdr:rowOff>85725</xdr:rowOff>
    </xdr:to>
    <xdr:sp>
      <xdr:nvSpPr>
        <xdr:cNvPr id="16" name="TextBox 26"/>
        <xdr:cNvSpPr txBox="1">
          <a:spLocks noChangeArrowheads="1"/>
        </xdr:cNvSpPr>
      </xdr:nvSpPr>
      <xdr:spPr>
        <a:xfrm>
          <a:off x="66675" y="8886825"/>
          <a:ext cx="1295400" cy="92392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Light yellow cells</a:t>
          </a:r>
          <a:r>
            <a:rPr lang="en-US" cap="none" sz="1000" b="0" i="0" u="none" baseline="0">
              <a:latin typeface="Arial"/>
              <a:ea typeface="Arial"/>
              <a:cs typeface="Arial"/>
            </a:rPr>
            <a:t>  are for you to enter information. Try entering values in these cells.</a:t>
          </a:r>
        </a:p>
      </xdr:txBody>
    </xdr:sp>
    <xdr:clientData/>
  </xdr:twoCellAnchor>
  <xdr:twoCellAnchor>
    <xdr:from>
      <xdr:col>10</xdr:col>
      <xdr:colOff>180975</xdr:colOff>
      <xdr:row>74</xdr:row>
      <xdr:rowOff>9525</xdr:rowOff>
    </xdr:from>
    <xdr:to>
      <xdr:col>15</xdr:col>
      <xdr:colOff>295275</xdr:colOff>
      <xdr:row>90</xdr:row>
      <xdr:rowOff>152400</xdr:rowOff>
    </xdr:to>
    <xdr:sp>
      <xdr:nvSpPr>
        <xdr:cNvPr id="17" name="TextBox 27"/>
        <xdr:cNvSpPr txBox="1">
          <a:spLocks noChangeArrowheads="1"/>
        </xdr:cNvSpPr>
      </xdr:nvSpPr>
      <xdr:spPr>
        <a:xfrm>
          <a:off x="4429125" y="13030200"/>
          <a:ext cx="1819275" cy="2733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1" u="none" baseline="0">
              <a:latin typeface="Arial"/>
              <a:ea typeface="Arial"/>
              <a:cs typeface="Arial"/>
            </a:rPr>
            <a:t>Tips on viewing comments:</a:t>
          </a:r>
          <a:r>
            <a:rPr lang="en-US" cap="none" sz="1000" b="0" i="0" u="none" baseline="0">
              <a:latin typeface="Arial"/>
              <a:ea typeface="Arial"/>
              <a:cs typeface="Arial"/>
            </a:rPr>
            <a:t>
Sometimes comments are hard to read.  They disappear when you move the cursor, and sometimes they go off the edge of the screen.  To solve these problems, </a:t>
          </a:r>
          <a:r>
            <a:rPr lang="en-US" cap="none" sz="1000" b="1" i="0" u="none" baseline="0">
              <a:latin typeface="Arial"/>
              <a:ea typeface="Arial"/>
              <a:cs typeface="Arial"/>
            </a:rPr>
            <a:t>right click</a:t>
          </a:r>
          <a:r>
            <a:rPr lang="en-US" cap="none" sz="1000" b="0" i="0" u="none" baseline="0">
              <a:latin typeface="Arial"/>
              <a:ea typeface="Arial"/>
              <a:cs typeface="Arial"/>
            </a:rPr>
            <a:t> in the cell with a comment.  Select "</a:t>
          </a:r>
          <a:r>
            <a:rPr lang="en-US" cap="none" sz="1000" b="1" i="0" u="none" baseline="0">
              <a:latin typeface="Arial"/>
              <a:ea typeface="Arial"/>
              <a:cs typeface="Arial"/>
            </a:rPr>
            <a:t>Show Comment</a:t>
          </a:r>
          <a:r>
            <a:rPr lang="en-US" cap="none" sz="1000" b="0" i="0" u="none" baseline="0">
              <a:latin typeface="Arial"/>
              <a:ea typeface="Arial"/>
              <a:cs typeface="Arial"/>
            </a:rPr>
            <a:t>." Now the comment will remain visible, and you can move it to where you can read it.  To hide the comment again, </a:t>
          </a:r>
          <a:r>
            <a:rPr lang="en-US" cap="none" sz="1000" b="1" i="0" u="none" baseline="0">
              <a:latin typeface="Arial"/>
              <a:ea typeface="Arial"/>
              <a:cs typeface="Arial"/>
            </a:rPr>
            <a:t>right click</a:t>
          </a:r>
          <a:r>
            <a:rPr lang="en-US" cap="none" sz="1000" b="0" i="0" u="none" baseline="0">
              <a:latin typeface="Arial"/>
              <a:ea typeface="Arial"/>
              <a:cs typeface="Arial"/>
            </a:rPr>
            <a:t> in the cell then select "</a:t>
          </a:r>
          <a:r>
            <a:rPr lang="en-US" cap="none" sz="1000" b="1" i="0" u="none" baseline="0">
              <a:latin typeface="Arial"/>
              <a:ea typeface="Arial"/>
              <a:cs typeface="Arial"/>
            </a:rPr>
            <a:t>Hide Comment</a:t>
          </a:r>
          <a:r>
            <a:rPr lang="en-US" cap="none" sz="1000" b="0" i="0" u="none" baseline="0">
              <a:latin typeface="Arial"/>
              <a:ea typeface="Arial"/>
              <a:cs typeface="Arial"/>
            </a:rPr>
            <a:t>."
</a:t>
          </a:r>
        </a:p>
      </xdr:txBody>
    </xdr:sp>
    <xdr:clientData/>
  </xdr:twoCellAnchor>
  <xdr:twoCellAnchor>
    <xdr:from>
      <xdr:col>2</xdr:col>
      <xdr:colOff>123825</xdr:colOff>
      <xdr:row>109</xdr:row>
      <xdr:rowOff>19050</xdr:rowOff>
    </xdr:from>
    <xdr:to>
      <xdr:col>3</xdr:col>
      <xdr:colOff>47625</xdr:colOff>
      <xdr:row>112</xdr:row>
      <xdr:rowOff>85725</xdr:rowOff>
    </xdr:to>
    <xdr:sp>
      <xdr:nvSpPr>
        <xdr:cNvPr id="18" name="Line 29"/>
        <xdr:cNvSpPr>
          <a:spLocks/>
        </xdr:cNvSpPr>
      </xdr:nvSpPr>
      <xdr:spPr>
        <a:xfrm flipV="1">
          <a:off x="571500" y="18735675"/>
          <a:ext cx="30480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276225</xdr:colOff>
      <xdr:row>109</xdr:row>
      <xdr:rowOff>19050</xdr:rowOff>
    </xdr:from>
    <xdr:to>
      <xdr:col>7</xdr:col>
      <xdr:colOff>38100</xdr:colOff>
      <xdr:row>119</xdr:row>
      <xdr:rowOff>28575</xdr:rowOff>
    </xdr:to>
    <xdr:sp>
      <xdr:nvSpPr>
        <xdr:cNvPr id="19" name="Line 30"/>
        <xdr:cNvSpPr>
          <a:spLocks/>
        </xdr:cNvSpPr>
      </xdr:nvSpPr>
      <xdr:spPr>
        <a:xfrm flipV="1">
          <a:off x="2247900" y="18735675"/>
          <a:ext cx="142875" cy="1628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276225</xdr:colOff>
      <xdr:row>109</xdr:row>
      <xdr:rowOff>19050</xdr:rowOff>
    </xdr:from>
    <xdr:to>
      <xdr:col>6</xdr:col>
      <xdr:colOff>190500</xdr:colOff>
      <xdr:row>113</xdr:row>
      <xdr:rowOff>152400</xdr:rowOff>
    </xdr:to>
    <xdr:sp>
      <xdr:nvSpPr>
        <xdr:cNvPr id="20" name="Line 31"/>
        <xdr:cNvSpPr>
          <a:spLocks/>
        </xdr:cNvSpPr>
      </xdr:nvSpPr>
      <xdr:spPr>
        <a:xfrm flipV="1">
          <a:off x="1866900" y="18735675"/>
          <a:ext cx="295275" cy="781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109</xdr:row>
      <xdr:rowOff>47625</xdr:rowOff>
    </xdr:from>
    <xdr:to>
      <xdr:col>4</xdr:col>
      <xdr:colOff>209550</xdr:colOff>
      <xdr:row>119</xdr:row>
      <xdr:rowOff>104775</xdr:rowOff>
    </xdr:to>
    <xdr:sp>
      <xdr:nvSpPr>
        <xdr:cNvPr id="21" name="Line 32"/>
        <xdr:cNvSpPr>
          <a:spLocks/>
        </xdr:cNvSpPr>
      </xdr:nvSpPr>
      <xdr:spPr>
        <a:xfrm flipV="1">
          <a:off x="1352550" y="18764250"/>
          <a:ext cx="66675" cy="1676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152400</xdr:colOff>
      <xdr:row>110</xdr:row>
      <xdr:rowOff>85725</xdr:rowOff>
    </xdr:from>
    <xdr:to>
      <xdr:col>3</xdr:col>
      <xdr:colOff>9525</xdr:colOff>
      <xdr:row>114</xdr:row>
      <xdr:rowOff>114300</xdr:rowOff>
    </xdr:to>
    <xdr:sp>
      <xdr:nvSpPr>
        <xdr:cNvPr id="22" name="TextBox 33"/>
        <xdr:cNvSpPr txBox="1">
          <a:spLocks noChangeArrowheads="1"/>
        </xdr:cNvSpPr>
      </xdr:nvSpPr>
      <xdr:spPr>
        <a:xfrm>
          <a:off x="219075" y="18964275"/>
          <a:ext cx="619125" cy="676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003366"/>
              </a:solidFill>
              <a:latin typeface="Arial"/>
              <a:ea typeface="Arial"/>
              <a:cs typeface="Arial"/>
            </a:rPr>
            <a:t>Open:</a:t>
          </a:r>
          <a:r>
            <a:rPr lang="en-US" cap="none" sz="1000" b="0" i="0" u="none" baseline="0">
              <a:latin typeface="Arial"/>
              <a:ea typeface="Arial"/>
              <a:cs typeface="Arial"/>
            </a:rPr>
            <a:t> Opens another workbook.</a:t>
          </a:r>
        </a:p>
      </xdr:txBody>
    </xdr:sp>
    <xdr:clientData/>
  </xdr:twoCellAnchor>
  <xdr:twoCellAnchor>
    <xdr:from>
      <xdr:col>1</xdr:col>
      <xdr:colOff>295275</xdr:colOff>
      <xdr:row>115</xdr:row>
      <xdr:rowOff>133350</xdr:rowOff>
    </xdr:from>
    <xdr:to>
      <xdr:col>4</xdr:col>
      <xdr:colOff>47625</xdr:colOff>
      <xdr:row>118</xdr:row>
      <xdr:rowOff>47625</xdr:rowOff>
    </xdr:to>
    <xdr:sp>
      <xdr:nvSpPr>
        <xdr:cNvPr id="23" name="TextBox 34"/>
        <xdr:cNvSpPr txBox="1">
          <a:spLocks noChangeArrowheads="1"/>
        </xdr:cNvSpPr>
      </xdr:nvSpPr>
      <xdr:spPr>
        <a:xfrm>
          <a:off x="361950" y="19821525"/>
          <a:ext cx="895350" cy="400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003366"/>
              </a:solidFill>
              <a:latin typeface="Arial"/>
              <a:ea typeface="Arial"/>
              <a:cs typeface="Arial"/>
            </a:rPr>
            <a:t>Save:</a:t>
          </a:r>
          <a:r>
            <a:rPr lang="en-US" cap="none" sz="1000" b="0" i="0" u="none" baseline="0">
              <a:latin typeface="Arial"/>
              <a:ea typeface="Arial"/>
              <a:cs typeface="Arial"/>
            </a:rPr>
            <a:t> Saves this workbook.</a:t>
          </a:r>
        </a:p>
      </xdr:txBody>
    </xdr:sp>
    <xdr:clientData/>
  </xdr:twoCellAnchor>
  <xdr:twoCellAnchor>
    <xdr:from>
      <xdr:col>2</xdr:col>
      <xdr:colOff>295275</xdr:colOff>
      <xdr:row>119</xdr:row>
      <xdr:rowOff>76200</xdr:rowOff>
    </xdr:from>
    <xdr:to>
      <xdr:col>5</xdr:col>
      <xdr:colOff>152400</xdr:colOff>
      <xdr:row>123</xdr:row>
      <xdr:rowOff>76200</xdr:rowOff>
    </xdr:to>
    <xdr:sp>
      <xdr:nvSpPr>
        <xdr:cNvPr id="24" name="TextBox 35"/>
        <xdr:cNvSpPr txBox="1">
          <a:spLocks noChangeArrowheads="1"/>
        </xdr:cNvSpPr>
      </xdr:nvSpPr>
      <xdr:spPr>
        <a:xfrm>
          <a:off x="742950" y="20412075"/>
          <a:ext cx="1000125" cy="647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003366"/>
              </a:solidFill>
              <a:latin typeface="Arial"/>
              <a:ea typeface="Arial"/>
              <a:cs typeface="Arial"/>
            </a:rPr>
            <a:t>Save As:</a:t>
          </a:r>
          <a:r>
            <a:rPr lang="en-US" cap="none" sz="1000" b="0" i="0" u="none" baseline="0">
              <a:latin typeface="Arial"/>
              <a:ea typeface="Arial"/>
              <a:cs typeface="Arial"/>
            </a:rPr>
            <a:t> Saves this workbook under a different name.</a:t>
          </a:r>
        </a:p>
      </xdr:txBody>
    </xdr:sp>
    <xdr:clientData/>
  </xdr:twoCellAnchor>
  <xdr:twoCellAnchor>
    <xdr:from>
      <xdr:col>6</xdr:col>
      <xdr:colOff>133350</xdr:colOff>
      <xdr:row>95</xdr:row>
      <xdr:rowOff>114300</xdr:rowOff>
    </xdr:from>
    <xdr:to>
      <xdr:col>8</xdr:col>
      <xdr:colOff>152400</xdr:colOff>
      <xdr:row>100</xdr:row>
      <xdr:rowOff>95250</xdr:rowOff>
    </xdr:to>
    <xdr:sp>
      <xdr:nvSpPr>
        <xdr:cNvPr id="25" name="TextBox 36"/>
        <xdr:cNvSpPr txBox="1">
          <a:spLocks noChangeArrowheads="1"/>
        </xdr:cNvSpPr>
      </xdr:nvSpPr>
      <xdr:spPr>
        <a:xfrm>
          <a:off x="2105025" y="16563975"/>
          <a:ext cx="130492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FF9900"/>
              </a:solidFill>
              <a:latin typeface="Arial"/>
              <a:ea typeface="Arial"/>
              <a:cs typeface="Arial"/>
            </a:rPr>
            <a:t>Print Preview: </a:t>
          </a:r>
          <a:r>
            <a:rPr lang="en-US" cap="none" sz="1000" b="0" i="0" u="none" baseline="0">
              <a:solidFill>
                <a:srgbClr val="FF9900"/>
              </a:solidFill>
              <a:latin typeface="Arial"/>
              <a:ea typeface="Arial"/>
              <a:cs typeface="Arial"/>
            </a:rPr>
            <a:t> </a:t>
          </a:r>
          <a:r>
            <a:rPr lang="en-US" cap="none" sz="1000" b="0" i="0" u="none" baseline="0">
              <a:latin typeface="Arial"/>
              <a:ea typeface="Arial"/>
              <a:cs typeface="Arial"/>
            </a:rPr>
            <a:t>Produces a screen display of how  printout will look on a printed page.</a:t>
          </a:r>
        </a:p>
      </xdr:txBody>
    </xdr:sp>
    <xdr:clientData/>
  </xdr:twoCellAnchor>
  <xdr:twoCellAnchor>
    <xdr:from>
      <xdr:col>4</xdr:col>
      <xdr:colOff>295275</xdr:colOff>
      <xdr:row>110</xdr:row>
      <xdr:rowOff>66675</xdr:rowOff>
    </xdr:from>
    <xdr:to>
      <xdr:col>6</xdr:col>
      <xdr:colOff>257175</xdr:colOff>
      <xdr:row>116</xdr:row>
      <xdr:rowOff>123825</xdr:rowOff>
    </xdr:to>
    <xdr:sp>
      <xdr:nvSpPr>
        <xdr:cNvPr id="26" name="TextBox 37"/>
        <xdr:cNvSpPr txBox="1">
          <a:spLocks noChangeArrowheads="1"/>
        </xdr:cNvSpPr>
      </xdr:nvSpPr>
      <xdr:spPr>
        <a:xfrm>
          <a:off x="1504950" y="18945225"/>
          <a:ext cx="723900" cy="1028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008000"/>
              </a:solidFill>
              <a:latin typeface="Arial"/>
              <a:ea typeface="Arial"/>
              <a:cs typeface="Arial"/>
            </a:rPr>
            <a:t>Cut:</a:t>
          </a:r>
          <a:r>
            <a:rPr lang="en-US" cap="none" sz="1000" b="0" i="0" u="none" baseline="0">
              <a:solidFill>
                <a:srgbClr val="008080"/>
              </a:solidFill>
              <a:latin typeface="Arial"/>
              <a:ea typeface="Arial"/>
              <a:cs typeface="Arial"/>
            </a:rPr>
            <a:t> </a:t>
          </a:r>
          <a:r>
            <a:rPr lang="en-US" cap="none" sz="1000" b="0" i="0" u="none" baseline="0">
              <a:solidFill>
                <a:srgbClr val="000000"/>
              </a:solidFill>
              <a:latin typeface="Arial"/>
              <a:ea typeface="Arial"/>
              <a:cs typeface="Arial"/>
            </a:rPr>
            <a:t>Erases selected cells and copy their values to memory</a:t>
          </a:r>
        </a:p>
      </xdr:txBody>
    </xdr:sp>
    <xdr:clientData/>
  </xdr:twoCellAnchor>
  <xdr:twoCellAnchor>
    <xdr:from>
      <xdr:col>5</xdr:col>
      <xdr:colOff>295275</xdr:colOff>
      <xdr:row>117</xdr:row>
      <xdr:rowOff>142875</xdr:rowOff>
    </xdr:from>
    <xdr:to>
      <xdr:col>7</xdr:col>
      <xdr:colOff>523875</xdr:colOff>
      <xdr:row>122</xdr:row>
      <xdr:rowOff>28575</xdr:rowOff>
    </xdr:to>
    <xdr:sp>
      <xdr:nvSpPr>
        <xdr:cNvPr id="27" name="TextBox 38"/>
        <xdr:cNvSpPr txBox="1">
          <a:spLocks noChangeArrowheads="1"/>
        </xdr:cNvSpPr>
      </xdr:nvSpPr>
      <xdr:spPr>
        <a:xfrm>
          <a:off x="1885950" y="20154900"/>
          <a:ext cx="990600" cy="695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008000"/>
              </a:solidFill>
              <a:latin typeface="Arial"/>
              <a:ea typeface="Arial"/>
              <a:cs typeface="Arial"/>
            </a:rPr>
            <a:t>Copy:</a:t>
          </a:r>
          <a:r>
            <a:rPr lang="en-US" cap="none" sz="1000" b="0" i="0" u="none" baseline="0">
              <a:latin typeface="Arial"/>
              <a:ea typeface="Arial"/>
              <a:cs typeface="Arial"/>
            </a:rPr>
            <a:t> Copies the values of the selected cells to memory.</a:t>
          </a:r>
        </a:p>
      </xdr:txBody>
    </xdr:sp>
    <xdr:clientData/>
  </xdr:twoCellAnchor>
  <xdr:twoCellAnchor>
    <xdr:from>
      <xdr:col>7</xdr:col>
      <xdr:colOff>85725</xdr:colOff>
      <xdr:row>111</xdr:row>
      <xdr:rowOff>38100</xdr:rowOff>
    </xdr:from>
    <xdr:to>
      <xdr:col>7</xdr:col>
      <xdr:colOff>885825</xdr:colOff>
      <xdr:row>117</xdr:row>
      <xdr:rowOff>57150</xdr:rowOff>
    </xdr:to>
    <xdr:sp>
      <xdr:nvSpPr>
        <xdr:cNvPr id="28" name="TextBox 39"/>
        <xdr:cNvSpPr txBox="1">
          <a:spLocks noChangeArrowheads="1"/>
        </xdr:cNvSpPr>
      </xdr:nvSpPr>
      <xdr:spPr>
        <a:xfrm>
          <a:off x="2438400" y="19078575"/>
          <a:ext cx="800100" cy="990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008000"/>
              </a:solidFill>
              <a:latin typeface="Arial"/>
              <a:ea typeface="Arial"/>
              <a:cs typeface="Arial"/>
            </a:rPr>
            <a:t>Paste:</a:t>
          </a:r>
          <a:r>
            <a:rPr lang="en-US" cap="none" sz="1000" b="0" i="0" u="none" baseline="0">
              <a:latin typeface="Arial"/>
              <a:ea typeface="Arial"/>
              <a:cs typeface="Arial"/>
            </a:rPr>
            <a:t> Pastes values from memory into the selected cells.</a:t>
          </a:r>
        </a:p>
      </xdr:txBody>
    </xdr:sp>
    <xdr:clientData/>
  </xdr:twoCellAnchor>
  <xdr:twoCellAnchor>
    <xdr:from>
      <xdr:col>6</xdr:col>
      <xdr:colOff>295275</xdr:colOff>
      <xdr:row>101</xdr:row>
      <xdr:rowOff>47625</xdr:rowOff>
    </xdr:from>
    <xdr:to>
      <xdr:col>8</xdr:col>
      <xdr:colOff>123825</xdr:colOff>
      <xdr:row>105</xdr:row>
      <xdr:rowOff>85725</xdr:rowOff>
    </xdr:to>
    <xdr:sp>
      <xdr:nvSpPr>
        <xdr:cNvPr id="29" name="TextBox 40"/>
        <xdr:cNvSpPr txBox="1">
          <a:spLocks noChangeArrowheads="1"/>
        </xdr:cNvSpPr>
      </xdr:nvSpPr>
      <xdr:spPr>
        <a:xfrm>
          <a:off x="2266950" y="17468850"/>
          <a:ext cx="1114425" cy="685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Undo:</a:t>
          </a:r>
          <a:r>
            <a:rPr lang="en-US" cap="none" sz="1000" b="0" i="0" u="none" baseline="0">
              <a:latin typeface="Arial"/>
              <a:ea typeface="Arial"/>
              <a:cs typeface="Arial"/>
            </a:rPr>
            <a:t> Un-does the last command or entry.  Useful for fixing mistakes.</a:t>
          </a:r>
        </a:p>
      </xdr:txBody>
    </xdr:sp>
    <xdr:clientData/>
  </xdr:twoCellAnchor>
  <xdr:twoCellAnchor>
    <xdr:from>
      <xdr:col>11</xdr:col>
      <xdr:colOff>314325</xdr:colOff>
      <xdr:row>95</xdr:row>
      <xdr:rowOff>152400</xdr:rowOff>
    </xdr:from>
    <xdr:to>
      <xdr:col>16</xdr:col>
      <xdr:colOff>47625</xdr:colOff>
      <xdr:row>100</xdr:row>
      <xdr:rowOff>0</xdr:rowOff>
    </xdr:to>
    <xdr:sp>
      <xdr:nvSpPr>
        <xdr:cNvPr id="30" name="TextBox 41"/>
        <xdr:cNvSpPr txBox="1">
          <a:spLocks noChangeArrowheads="1"/>
        </xdr:cNvSpPr>
      </xdr:nvSpPr>
      <xdr:spPr>
        <a:xfrm>
          <a:off x="4743450" y="16602075"/>
          <a:ext cx="1638300" cy="657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666699"/>
              </a:solidFill>
              <a:latin typeface="Arial"/>
              <a:ea typeface="Arial"/>
              <a:cs typeface="Arial"/>
            </a:rPr>
            <a:t>Minimize:</a:t>
          </a:r>
          <a:r>
            <a:rPr lang="en-US" cap="none" sz="1000" b="1" i="0" u="none" baseline="0">
              <a:solidFill>
                <a:srgbClr val="993366"/>
              </a:solidFill>
              <a:latin typeface="Arial"/>
              <a:ea typeface="Arial"/>
              <a:cs typeface="Arial"/>
            </a:rPr>
            <a:t> </a:t>
          </a:r>
          <a:r>
            <a:rPr lang="en-US" cap="none" sz="1000" b="0" i="0" u="none" baseline="0">
              <a:latin typeface="Arial"/>
              <a:ea typeface="Arial"/>
              <a:cs typeface="Arial"/>
            </a:rPr>
            <a:t>Makes the current window as small as possible so that you can see other open workbooks.</a:t>
          </a:r>
        </a:p>
      </xdr:txBody>
    </xdr:sp>
    <xdr:clientData/>
  </xdr:twoCellAnchor>
  <xdr:twoCellAnchor>
    <xdr:from>
      <xdr:col>8</xdr:col>
      <xdr:colOff>800100</xdr:colOff>
      <xdr:row>110</xdr:row>
      <xdr:rowOff>142875</xdr:rowOff>
    </xdr:from>
    <xdr:to>
      <xdr:col>13</xdr:col>
      <xdr:colOff>9525</xdr:colOff>
      <xdr:row>117</xdr:row>
      <xdr:rowOff>19050</xdr:rowOff>
    </xdr:to>
    <xdr:sp>
      <xdr:nvSpPr>
        <xdr:cNvPr id="31" name="TextBox 42"/>
        <xdr:cNvSpPr txBox="1">
          <a:spLocks noChangeArrowheads="1"/>
        </xdr:cNvSpPr>
      </xdr:nvSpPr>
      <xdr:spPr>
        <a:xfrm>
          <a:off x="4057650" y="19021425"/>
          <a:ext cx="1143000" cy="1009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666699"/>
              </a:solidFill>
              <a:latin typeface="Arial"/>
              <a:ea typeface="Arial"/>
              <a:cs typeface="Arial"/>
            </a:rPr>
            <a:t>Restore/
Maximize:</a:t>
          </a:r>
          <a:r>
            <a:rPr lang="en-US" cap="none" sz="1000" b="1" i="0" u="none" baseline="0">
              <a:solidFill>
                <a:srgbClr val="993366"/>
              </a:solidFill>
              <a:latin typeface="Arial"/>
              <a:ea typeface="Arial"/>
              <a:cs typeface="Arial"/>
            </a:rPr>
            <a:t> 
</a:t>
          </a:r>
          <a:r>
            <a:rPr lang="en-US" cap="none" sz="1000" b="0" i="0" u="none" baseline="0">
              <a:latin typeface="Arial"/>
              <a:ea typeface="Arial"/>
              <a:cs typeface="Arial"/>
            </a:rPr>
            <a:t>Toggles the current window between smaller and full size.</a:t>
          </a:r>
        </a:p>
      </xdr:txBody>
    </xdr:sp>
    <xdr:clientData/>
  </xdr:twoCellAnchor>
  <xdr:twoCellAnchor>
    <xdr:from>
      <xdr:col>14</xdr:col>
      <xdr:colOff>161925</xdr:colOff>
      <xdr:row>109</xdr:row>
      <xdr:rowOff>9525</xdr:rowOff>
    </xdr:from>
    <xdr:to>
      <xdr:col>14</xdr:col>
      <xdr:colOff>228600</xdr:colOff>
      <xdr:row>117</xdr:row>
      <xdr:rowOff>152400</xdr:rowOff>
    </xdr:to>
    <xdr:sp>
      <xdr:nvSpPr>
        <xdr:cNvPr id="32" name="Line 43"/>
        <xdr:cNvSpPr>
          <a:spLocks/>
        </xdr:cNvSpPr>
      </xdr:nvSpPr>
      <xdr:spPr>
        <a:xfrm flipV="1">
          <a:off x="5734050" y="18726150"/>
          <a:ext cx="66675" cy="1438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115</xdr:row>
      <xdr:rowOff>0</xdr:rowOff>
    </xdr:from>
    <xdr:to>
      <xdr:col>15</xdr:col>
      <xdr:colOff>209550</xdr:colOff>
      <xdr:row>119</xdr:row>
      <xdr:rowOff>85725</xdr:rowOff>
    </xdr:to>
    <xdr:sp>
      <xdr:nvSpPr>
        <xdr:cNvPr id="33" name="TextBox 44"/>
        <xdr:cNvSpPr txBox="1">
          <a:spLocks noChangeArrowheads="1"/>
        </xdr:cNvSpPr>
      </xdr:nvSpPr>
      <xdr:spPr>
        <a:xfrm>
          <a:off x="5400675" y="19688175"/>
          <a:ext cx="762000" cy="733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003366"/>
              </a:solidFill>
              <a:latin typeface="Arial"/>
              <a:ea typeface="Arial"/>
              <a:cs typeface="Arial"/>
            </a:rPr>
            <a:t>Close:</a:t>
          </a:r>
          <a:r>
            <a:rPr lang="en-US" cap="none" sz="1000" b="0" i="0" u="none" baseline="0">
              <a:latin typeface="Arial"/>
              <a:ea typeface="Arial"/>
              <a:cs typeface="Arial"/>
            </a:rPr>
            <a:t> Closes the current workbook.</a:t>
          </a:r>
        </a:p>
      </xdr:txBody>
    </xdr:sp>
    <xdr:clientData/>
  </xdr:twoCellAnchor>
  <xdr:twoCellAnchor>
    <xdr:from>
      <xdr:col>0</xdr:col>
      <xdr:colOff>66675</xdr:colOff>
      <xdr:row>72</xdr:row>
      <xdr:rowOff>76200</xdr:rowOff>
    </xdr:from>
    <xdr:to>
      <xdr:col>7</xdr:col>
      <xdr:colOff>180975</xdr:colOff>
      <xdr:row>76</xdr:row>
      <xdr:rowOff>28575</xdr:rowOff>
    </xdr:to>
    <xdr:sp>
      <xdr:nvSpPr>
        <xdr:cNvPr id="34" name="TextBox 45"/>
        <xdr:cNvSpPr txBox="1">
          <a:spLocks noChangeArrowheads="1"/>
        </xdr:cNvSpPr>
      </xdr:nvSpPr>
      <xdr:spPr>
        <a:xfrm>
          <a:off x="66675" y="12773025"/>
          <a:ext cx="2466975" cy="600075"/>
        </a:xfrm>
        <a:prstGeom prst="rect">
          <a:avLst/>
        </a:prstGeom>
        <a:solidFill>
          <a:srgbClr val="00FF00"/>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Cells with a </a:t>
          </a:r>
          <a:r>
            <a:rPr lang="en-US" cap="none" sz="1000" b="1" i="0" u="none" baseline="0">
              <a:latin typeface="Arial"/>
              <a:ea typeface="Arial"/>
              <a:cs typeface="Arial"/>
            </a:rPr>
            <a:t>bright green background</a:t>
          </a:r>
          <a:r>
            <a:rPr lang="en-US" cap="none" sz="1000" b="0" i="0" u="none" baseline="0">
              <a:latin typeface="Arial"/>
              <a:ea typeface="Arial"/>
              <a:cs typeface="Arial"/>
            </a:rPr>
            <a:t> contain important instructions that we don’t want you to miss.</a:t>
          </a:r>
        </a:p>
      </xdr:txBody>
    </xdr:sp>
    <xdr:clientData/>
  </xdr:twoCellAnchor>
  <xdr:twoCellAnchor>
    <xdr:from>
      <xdr:col>0</xdr:col>
      <xdr:colOff>66675</xdr:colOff>
      <xdr:row>82</xdr:row>
      <xdr:rowOff>66675</xdr:rowOff>
    </xdr:from>
    <xdr:to>
      <xdr:col>5</xdr:col>
      <xdr:colOff>314325</xdr:colOff>
      <xdr:row>89</xdr:row>
      <xdr:rowOff>133350</xdr:rowOff>
    </xdr:to>
    <xdr:sp>
      <xdr:nvSpPr>
        <xdr:cNvPr id="35" name="TextBox 46"/>
        <xdr:cNvSpPr txBox="1">
          <a:spLocks noChangeArrowheads="1"/>
        </xdr:cNvSpPr>
      </xdr:nvSpPr>
      <xdr:spPr>
        <a:xfrm>
          <a:off x="66675" y="14382750"/>
          <a:ext cx="1838325" cy="1200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Key financial concepts appear in </a:t>
          </a:r>
          <a:r>
            <a:rPr lang="en-US" cap="none" sz="1000" b="1" i="0" u="none" baseline="0">
              <a:solidFill>
                <a:srgbClr val="FF0000"/>
              </a:solidFill>
              <a:latin typeface="Arial"/>
              <a:ea typeface="Arial"/>
              <a:cs typeface="Arial"/>
            </a:rPr>
            <a:t>RED TEXT</a:t>
          </a:r>
          <a:r>
            <a:rPr lang="en-US" cap="none" sz="1000" b="0" i="0" u="none" baseline="0">
              <a:latin typeface="Arial"/>
              <a:ea typeface="Arial"/>
              <a:cs typeface="Arial"/>
            </a:rPr>
            <a:t>.  Some concepts (like this one) have red flags.  If you move the cursor over the red flag, a </a:t>
          </a:r>
          <a:r>
            <a:rPr lang="en-US" cap="none" sz="1000" b="1" i="0" u="none" baseline="0">
              <a:latin typeface="Arial"/>
              <a:ea typeface="Arial"/>
              <a:cs typeface="Arial"/>
            </a:rPr>
            <a:t>comment</a:t>
          </a:r>
          <a:r>
            <a:rPr lang="en-US" cap="none" sz="1000" b="0" i="0" u="none" baseline="0">
              <a:latin typeface="Arial"/>
              <a:ea typeface="Arial"/>
              <a:cs typeface="Arial"/>
            </a:rPr>
            <a:t> will pop up with a detailed definition or explanation of the concept.  </a:t>
          </a:r>
        </a:p>
      </xdr:txBody>
    </xdr:sp>
    <xdr:clientData/>
  </xdr:twoCellAnchor>
  <xdr:twoCellAnchor>
    <xdr:from>
      <xdr:col>6</xdr:col>
      <xdr:colOff>152400</xdr:colOff>
      <xdr:row>82</xdr:row>
      <xdr:rowOff>66675</xdr:rowOff>
    </xdr:from>
    <xdr:to>
      <xdr:col>10</xdr:col>
      <xdr:colOff>95250</xdr:colOff>
      <xdr:row>90</xdr:row>
      <xdr:rowOff>0</xdr:rowOff>
    </xdr:to>
    <xdr:sp>
      <xdr:nvSpPr>
        <xdr:cNvPr id="36" name="Rectangle 47"/>
        <xdr:cNvSpPr>
          <a:spLocks/>
        </xdr:cNvSpPr>
      </xdr:nvSpPr>
      <xdr:spPr>
        <a:xfrm>
          <a:off x="2124075" y="14382750"/>
          <a:ext cx="2219325" cy="1228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FF0000"/>
              </a:solidFill>
              <a:latin typeface="Arial"/>
              <a:ea typeface="Arial"/>
              <a:cs typeface="Arial"/>
            </a:rPr>
            <a:t>Red Flags</a:t>
          </a:r>
          <a:r>
            <a:rPr lang="en-US" cap="none" sz="1000" b="0" i="0" u="none" baseline="0">
              <a:latin typeface="Arial"/>
              <a:ea typeface="Arial"/>
              <a:cs typeface="Arial"/>
            </a:rPr>
            <a:t> indicate that the cell contains a </a:t>
          </a:r>
          <a:r>
            <a:rPr lang="en-US" cap="none" sz="1000" b="1" i="0" u="none" baseline="0">
              <a:latin typeface="Arial"/>
              <a:ea typeface="Arial"/>
              <a:cs typeface="Arial"/>
            </a:rPr>
            <a:t>comment</a:t>
          </a:r>
          <a:r>
            <a:rPr lang="en-US" cap="none" sz="1000" b="0" i="0" u="none" baseline="0">
              <a:latin typeface="Arial"/>
              <a:ea typeface="Arial"/>
              <a:cs typeface="Arial"/>
            </a:rPr>
            <a:t> with additional information about the cell.  To view the comment, move the cursor over the red flag.</a:t>
          </a:r>
        </a:p>
      </xdr:txBody>
    </xdr:sp>
    <xdr:clientData/>
  </xdr:twoCellAnchor>
  <xdr:twoCellAnchor editAs="oneCell">
    <xdr:from>
      <xdr:col>11</xdr:col>
      <xdr:colOff>219075</xdr:colOff>
      <xdr:row>107</xdr:row>
      <xdr:rowOff>76200</xdr:rowOff>
    </xdr:from>
    <xdr:to>
      <xdr:col>14</xdr:col>
      <xdr:colOff>304800</xdr:colOff>
      <xdr:row>108</xdr:row>
      <xdr:rowOff>142875</xdr:rowOff>
    </xdr:to>
    <xdr:pic>
      <xdr:nvPicPr>
        <xdr:cNvPr id="37" name="Picture 48"/>
        <xdr:cNvPicPr preferRelativeResize="1">
          <a:picLocks noChangeAspect="1"/>
        </xdr:cNvPicPr>
      </xdr:nvPicPr>
      <xdr:blipFill>
        <a:blip r:embed="rId1"/>
        <a:stretch>
          <a:fillRect/>
        </a:stretch>
      </xdr:blipFill>
      <xdr:spPr>
        <a:xfrm>
          <a:off x="4648200" y="18468975"/>
          <a:ext cx="1228725" cy="228600"/>
        </a:xfrm>
        <a:prstGeom prst="rect">
          <a:avLst/>
        </a:prstGeom>
        <a:noFill/>
        <a:ln w="9525" cmpd="sng">
          <a:noFill/>
        </a:ln>
      </xdr:spPr>
    </xdr:pic>
    <xdr:clientData/>
  </xdr:twoCellAnchor>
  <xdr:twoCellAnchor>
    <xdr:from>
      <xdr:col>8</xdr:col>
      <xdr:colOff>66675</xdr:colOff>
      <xdr:row>109</xdr:row>
      <xdr:rowOff>28575</xdr:rowOff>
    </xdr:from>
    <xdr:to>
      <xdr:col>8</xdr:col>
      <xdr:colOff>304800</xdr:colOff>
      <xdr:row>119</xdr:row>
      <xdr:rowOff>152400</xdr:rowOff>
    </xdr:to>
    <xdr:sp>
      <xdr:nvSpPr>
        <xdr:cNvPr id="38" name="Line 79"/>
        <xdr:cNvSpPr>
          <a:spLocks/>
        </xdr:cNvSpPr>
      </xdr:nvSpPr>
      <xdr:spPr>
        <a:xfrm flipH="1" flipV="1">
          <a:off x="3324225" y="18745200"/>
          <a:ext cx="238125" cy="1743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704850</xdr:colOff>
      <xdr:row>118</xdr:row>
      <xdr:rowOff>9525</xdr:rowOff>
    </xdr:from>
    <xdr:to>
      <xdr:col>8</xdr:col>
      <xdr:colOff>857250</xdr:colOff>
      <xdr:row>126</xdr:row>
      <xdr:rowOff>0</xdr:rowOff>
    </xdr:to>
    <xdr:sp>
      <xdr:nvSpPr>
        <xdr:cNvPr id="39" name="TextBox 78"/>
        <xdr:cNvSpPr txBox="1">
          <a:spLocks noChangeArrowheads="1"/>
        </xdr:cNvSpPr>
      </xdr:nvSpPr>
      <xdr:spPr>
        <a:xfrm>
          <a:off x="3057525" y="20183475"/>
          <a:ext cx="1057275" cy="1285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666699"/>
              </a:solidFill>
              <a:latin typeface="Arial"/>
              <a:ea typeface="Arial"/>
              <a:cs typeface="Arial"/>
            </a:rPr>
            <a:t>Zoom:</a:t>
          </a:r>
          <a:r>
            <a:rPr lang="en-US" cap="none" sz="1000" b="0" i="0" u="none" baseline="0">
              <a:latin typeface="Arial"/>
              <a:ea typeface="Arial"/>
              <a:cs typeface="Arial"/>
            </a:rPr>
            <a:t> Controls the magnification of the current window.  </a:t>
          </a:r>
          <a:r>
            <a:rPr lang="en-US" cap="none" sz="1000" b="0" i="1" u="none" baseline="0">
              <a:latin typeface="Arial"/>
              <a:ea typeface="Arial"/>
              <a:cs typeface="Arial"/>
            </a:rPr>
            <a:t>Smaller</a:t>
          </a:r>
          <a:r>
            <a:rPr lang="en-US" cap="none" sz="1000" b="0" i="0" u="none" baseline="0">
              <a:latin typeface="Arial"/>
              <a:ea typeface="Arial"/>
              <a:cs typeface="Arial"/>
            </a:rPr>
            <a:t> to see the whole sheet at once, </a:t>
          </a:r>
          <a:r>
            <a:rPr lang="en-US" cap="none" sz="1000" b="0" i="1" u="none" baseline="0">
              <a:latin typeface="Arial"/>
              <a:ea typeface="Arial"/>
              <a:cs typeface="Arial"/>
            </a:rPr>
            <a:t>Larger </a:t>
          </a:r>
          <a:r>
            <a:rPr lang="en-US" cap="none" sz="1000" b="0" i="0" u="none" baseline="0">
              <a:latin typeface="Arial"/>
              <a:ea typeface="Arial"/>
              <a:cs typeface="Arial"/>
            </a:rPr>
            <a:t>to read small text.</a:t>
          </a:r>
        </a:p>
      </xdr:txBody>
    </xdr:sp>
    <xdr:clientData/>
  </xdr:twoCellAnchor>
  <xdr:twoCellAnchor>
    <xdr:from>
      <xdr:col>8</xdr:col>
      <xdr:colOff>238125</xdr:colOff>
      <xdr:row>98</xdr:row>
      <xdr:rowOff>47625</xdr:rowOff>
    </xdr:from>
    <xdr:to>
      <xdr:col>11</xdr:col>
      <xdr:colOff>219075</xdr:colOff>
      <xdr:row>103</xdr:row>
      <xdr:rowOff>114300</xdr:rowOff>
    </xdr:to>
    <xdr:sp>
      <xdr:nvSpPr>
        <xdr:cNvPr id="40" name="TextBox 80"/>
        <xdr:cNvSpPr txBox="1">
          <a:spLocks noChangeArrowheads="1"/>
        </xdr:cNvSpPr>
      </xdr:nvSpPr>
      <xdr:spPr>
        <a:xfrm>
          <a:off x="3495675" y="16983075"/>
          <a:ext cx="1152525" cy="876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FF0000"/>
              </a:solidFill>
              <a:latin typeface="Arial"/>
              <a:ea typeface="Arial"/>
              <a:cs typeface="Arial"/>
            </a:rPr>
            <a:t>Tutorial: </a:t>
          </a:r>
          <a:r>
            <a:rPr lang="en-US" cap="none" sz="1000" b="1" i="0" u="none" baseline="0">
              <a:solidFill>
                <a:srgbClr val="993366"/>
              </a:solidFill>
              <a:latin typeface="Arial"/>
              <a:ea typeface="Arial"/>
              <a:cs typeface="Arial"/>
            </a:rPr>
            <a:t>
</a:t>
          </a:r>
          <a:r>
            <a:rPr lang="en-US" cap="none" sz="1000" b="0" i="0" u="none" baseline="0">
              <a:latin typeface="Arial"/>
              <a:ea typeface="Arial"/>
              <a:cs typeface="Arial"/>
            </a:rPr>
            <a:t>Guides you through the workbook.  See detailed explanation above.</a:t>
          </a:r>
        </a:p>
      </xdr:txBody>
    </xdr:sp>
    <xdr:clientData/>
  </xdr:twoCellAnchor>
  <xdr:twoCellAnchor editAs="oneCell">
    <xdr:from>
      <xdr:col>2</xdr:col>
      <xdr:colOff>114300</xdr:colOff>
      <xdr:row>107</xdr:row>
      <xdr:rowOff>66675</xdr:rowOff>
    </xdr:from>
    <xdr:to>
      <xdr:col>8</xdr:col>
      <xdr:colOff>504825</xdr:colOff>
      <xdr:row>108</xdr:row>
      <xdr:rowOff>152400</xdr:rowOff>
    </xdr:to>
    <xdr:pic>
      <xdr:nvPicPr>
        <xdr:cNvPr id="41" name="Picture 82"/>
        <xdr:cNvPicPr preferRelativeResize="1">
          <a:picLocks noChangeAspect="1"/>
        </xdr:cNvPicPr>
      </xdr:nvPicPr>
      <xdr:blipFill>
        <a:blip r:embed="rId2"/>
        <a:stretch>
          <a:fillRect/>
        </a:stretch>
      </xdr:blipFill>
      <xdr:spPr>
        <a:xfrm>
          <a:off x="561975" y="18459450"/>
          <a:ext cx="3200400" cy="247650"/>
        </a:xfrm>
        <a:prstGeom prst="rect">
          <a:avLst/>
        </a:prstGeom>
        <a:noFill/>
        <a:ln w="1" cmpd="sng">
          <a:noFill/>
        </a:ln>
      </xdr:spPr>
    </xdr:pic>
    <xdr:clientData/>
  </xdr:twoCellAnchor>
  <xdr:twoCellAnchor editAs="oneCell">
    <xdr:from>
      <xdr:col>5</xdr:col>
      <xdr:colOff>85725</xdr:colOff>
      <xdr:row>33</xdr:row>
      <xdr:rowOff>152400</xdr:rowOff>
    </xdr:from>
    <xdr:to>
      <xdr:col>7</xdr:col>
      <xdr:colOff>228600</xdr:colOff>
      <xdr:row>35</xdr:row>
      <xdr:rowOff>76200</xdr:rowOff>
    </xdr:to>
    <xdr:pic>
      <xdr:nvPicPr>
        <xdr:cNvPr id="42" name="Picture 84"/>
        <xdr:cNvPicPr preferRelativeResize="1">
          <a:picLocks noChangeAspect="1"/>
        </xdr:cNvPicPr>
      </xdr:nvPicPr>
      <xdr:blipFill>
        <a:blip r:embed="rId3"/>
        <a:stretch>
          <a:fillRect/>
        </a:stretch>
      </xdr:blipFill>
      <xdr:spPr>
        <a:xfrm>
          <a:off x="1676400" y="6448425"/>
          <a:ext cx="904875" cy="247650"/>
        </a:xfrm>
        <a:prstGeom prst="rect">
          <a:avLst/>
        </a:prstGeom>
        <a:noFill/>
        <a:ln w="1" cmpd="sng">
          <a:noFill/>
        </a:ln>
      </xdr:spPr>
    </xdr:pic>
    <xdr:clientData/>
  </xdr:twoCellAnchor>
  <xdr:twoCellAnchor editAs="oneCell">
    <xdr:from>
      <xdr:col>11</xdr:col>
      <xdr:colOff>28575</xdr:colOff>
      <xdr:row>30</xdr:row>
      <xdr:rowOff>123825</xdr:rowOff>
    </xdr:from>
    <xdr:to>
      <xdr:col>11</xdr:col>
      <xdr:colOff>276225</xdr:colOff>
      <xdr:row>32</xdr:row>
      <xdr:rowOff>9525</xdr:rowOff>
    </xdr:to>
    <xdr:pic>
      <xdr:nvPicPr>
        <xdr:cNvPr id="43" name="Picture 86"/>
        <xdr:cNvPicPr preferRelativeResize="1">
          <a:picLocks noChangeAspect="1"/>
        </xdr:cNvPicPr>
      </xdr:nvPicPr>
      <xdr:blipFill>
        <a:blip r:embed="rId4"/>
        <a:stretch>
          <a:fillRect/>
        </a:stretch>
      </xdr:blipFill>
      <xdr:spPr>
        <a:xfrm>
          <a:off x="4457700" y="5905500"/>
          <a:ext cx="247650" cy="238125"/>
        </a:xfrm>
        <a:prstGeom prst="rect">
          <a:avLst/>
        </a:prstGeom>
        <a:noFill/>
        <a:ln w="1" cmpd="sng">
          <a:noFill/>
        </a:ln>
      </xdr:spPr>
    </xdr:pic>
    <xdr:clientData/>
  </xdr:twoCellAnchor>
  <xdr:twoCellAnchor editAs="oneCell">
    <xdr:from>
      <xdr:col>4</xdr:col>
      <xdr:colOff>0</xdr:colOff>
      <xdr:row>6</xdr:row>
      <xdr:rowOff>0</xdr:rowOff>
    </xdr:from>
    <xdr:to>
      <xdr:col>12</xdr:col>
      <xdr:colOff>228600</xdr:colOff>
      <xdr:row>12</xdr:row>
      <xdr:rowOff>47625</xdr:rowOff>
    </xdr:to>
    <xdr:pic>
      <xdr:nvPicPr>
        <xdr:cNvPr id="44" name="Picture 88"/>
        <xdr:cNvPicPr preferRelativeResize="1">
          <a:picLocks noChangeAspect="1"/>
        </xdr:cNvPicPr>
      </xdr:nvPicPr>
      <xdr:blipFill>
        <a:blip r:embed="rId5"/>
        <a:stretch>
          <a:fillRect/>
        </a:stretch>
      </xdr:blipFill>
      <xdr:spPr>
        <a:xfrm>
          <a:off x="1209675" y="1400175"/>
          <a:ext cx="3829050" cy="1419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1657350</xdr:colOff>
      <xdr:row>8</xdr:row>
      <xdr:rowOff>95250</xdr:rowOff>
    </xdr:from>
    <xdr:to>
      <xdr:col>0</xdr:col>
      <xdr:colOff>2771775</xdr:colOff>
      <xdr:row>12</xdr:row>
      <xdr:rowOff>133350</xdr:rowOff>
    </xdr:to>
    <xdr:pic>
      <xdr:nvPicPr>
        <xdr:cNvPr id="1" name="CommandButton1"/>
        <xdr:cNvPicPr preferRelativeResize="1">
          <a:picLocks noChangeAspect="1"/>
        </xdr:cNvPicPr>
      </xdr:nvPicPr>
      <xdr:blipFill>
        <a:blip r:embed="rId1"/>
        <a:stretch>
          <a:fillRect/>
        </a:stretch>
      </xdr:blipFill>
      <xdr:spPr>
        <a:xfrm>
          <a:off x="1657350" y="1466850"/>
          <a:ext cx="1114425" cy="685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transitionEvaluation="1"/>
  <dimension ref="A1:AC115"/>
  <sheetViews>
    <sheetView showGridLines="0" tabSelected="1" workbookViewId="0" topLeftCell="A1">
      <selection activeCell="A1" sqref="A1"/>
    </sheetView>
  </sheetViews>
  <sheetFormatPr defaultColWidth="9.140625" defaultRowHeight="12.75"/>
  <cols>
    <col min="1" max="1" width="0.9921875" style="12" customWidth="1"/>
    <col min="2" max="7" width="5.7109375" style="12" customWidth="1"/>
    <col min="8" max="9" width="13.57421875" style="12" customWidth="1"/>
    <col min="10" max="10" width="1.28515625" style="12" customWidth="1"/>
    <col min="11" max="11" width="2.7109375" style="12" customWidth="1"/>
    <col min="12" max="24" width="5.7109375" style="12" customWidth="1"/>
    <col min="25" max="25" width="6.28125" style="12" customWidth="1"/>
    <col min="26" max="26" width="5.7109375" style="63" hidden="1" customWidth="1"/>
    <col min="27" max="27" width="5.7109375" style="21" hidden="1" customWidth="1"/>
    <col min="28" max="16384" width="5.7109375" style="12" customWidth="1"/>
  </cols>
  <sheetData>
    <row r="1" spans="1:29" ht="18">
      <c r="A1" s="162" t="s">
        <v>197</v>
      </c>
      <c r="Y1" s="17"/>
      <c r="Z1" s="63">
        <v>1</v>
      </c>
      <c r="AA1" s="63">
        <v>0</v>
      </c>
      <c r="AC1" s="17"/>
    </row>
    <row r="2" spans="1:29" ht="20.25">
      <c r="A2" s="162"/>
      <c r="H2" s="163" t="s">
        <v>196</v>
      </c>
      <c r="Y2" s="17"/>
      <c r="Z2" s="63">
        <v>3</v>
      </c>
      <c r="AA2" s="63"/>
      <c r="AC2" s="17"/>
    </row>
    <row r="3" spans="1:26" ht="18">
      <c r="A3" s="162"/>
      <c r="B3" s="161" t="s">
        <v>202</v>
      </c>
      <c r="Z3" s="63">
        <v>4</v>
      </c>
    </row>
    <row r="4" spans="1:26" ht="18">
      <c r="A4" s="162"/>
      <c r="B4" s="161" t="s">
        <v>203</v>
      </c>
      <c r="Z4" s="63">
        <v>18</v>
      </c>
    </row>
    <row r="5" spans="1:26" ht="18">
      <c r="A5" s="162"/>
      <c r="B5" s="12" t="s">
        <v>198</v>
      </c>
      <c r="Z5" s="63">
        <v>87</v>
      </c>
    </row>
    <row r="6" ht="18">
      <c r="A6" s="162"/>
    </row>
    <row r="7" ht="18">
      <c r="A7" s="162"/>
    </row>
    <row r="8" ht="18">
      <c r="A8" s="162"/>
    </row>
    <row r="9" ht="18">
      <c r="A9" s="162"/>
    </row>
    <row r="10" ht="18">
      <c r="A10" s="162"/>
    </row>
    <row r="11" ht="18">
      <c r="A11" s="162"/>
    </row>
    <row r="12" ht="18">
      <c r="A12" s="162"/>
    </row>
    <row r="13" ht="12.75"/>
    <row r="14" spans="1:27" ht="15.75">
      <c r="A14" s="16" t="s">
        <v>189</v>
      </c>
      <c r="Y14" s="17"/>
      <c r="AA14" s="63"/>
    </row>
    <row r="15" spans="12:25" ht="12.75">
      <c r="L15" s="19"/>
      <c r="Y15" s="21"/>
    </row>
    <row r="16" spans="1:12" ht="15">
      <c r="A16" s="20" t="s">
        <v>35</v>
      </c>
      <c r="L16" s="19"/>
    </row>
    <row r="17" spans="1:12" ht="12.75">
      <c r="A17" s="12" t="s">
        <v>82</v>
      </c>
      <c r="L17" s="19"/>
    </row>
    <row r="18" spans="1:12" ht="12.75">
      <c r="A18" s="12" t="s">
        <v>103</v>
      </c>
      <c r="L18" s="19"/>
    </row>
    <row r="19" spans="1:12" ht="12.75">
      <c r="A19" s="12" t="s">
        <v>37</v>
      </c>
      <c r="L19" s="19"/>
    </row>
    <row r="20" spans="1:12" ht="12.75">
      <c r="A20" s="12" t="s">
        <v>80</v>
      </c>
      <c r="L20" s="19"/>
    </row>
    <row r="21" spans="1:12" ht="12.75">
      <c r="A21" s="12" t="s">
        <v>81</v>
      </c>
      <c r="L21" s="19"/>
    </row>
    <row r="22" spans="1:12" ht="15">
      <c r="A22" s="20"/>
      <c r="L22" s="19"/>
    </row>
    <row r="23" spans="1:12" ht="12.75">
      <c r="A23" s="12" t="s">
        <v>38</v>
      </c>
      <c r="L23" s="19"/>
    </row>
    <row r="24" ht="12.75">
      <c r="L24" s="19"/>
    </row>
    <row r="25" ht="12.75">
      <c r="A25" s="12" t="s">
        <v>84</v>
      </c>
    </row>
    <row r="26" ht="12.75">
      <c r="A26" s="12" t="s">
        <v>104</v>
      </c>
    </row>
    <row r="27" ht="12.75">
      <c r="A27" s="12" t="s">
        <v>99</v>
      </c>
    </row>
    <row r="28" ht="12.75">
      <c r="A28" s="12" t="s">
        <v>105</v>
      </c>
    </row>
    <row r="29" ht="12.75">
      <c r="A29" s="12" t="s">
        <v>204</v>
      </c>
    </row>
    <row r="30" ht="12.75"/>
    <row r="31" spans="1:15" ht="15">
      <c r="A31" s="38" t="s">
        <v>92</v>
      </c>
      <c r="B31" s="25"/>
      <c r="C31" s="25"/>
      <c r="D31" s="25"/>
      <c r="E31" s="25"/>
      <c r="F31" s="25"/>
      <c r="G31" s="25"/>
      <c r="H31" s="25"/>
      <c r="I31" s="25"/>
      <c r="J31" s="25"/>
      <c r="K31" s="25"/>
      <c r="L31" s="25"/>
      <c r="M31" s="25"/>
      <c r="N31" s="25"/>
      <c r="O31" s="25"/>
    </row>
    <row r="32" spans="1:15" ht="12.75">
      <c r="A32" s="25" t="s">
        <v>93</v>
      </c>
      <c r="B32" s="25"/>
      <c r="C32" s="25"/>
      <c r="D32" s="25"/>
      <c r="E32" s="25"/>
      <c r="F32" s="25"/>
      <c r="G32" s="25"/>
      <c r="H32" s="25"/>
      <c r="I32" s="25"/>
      <c r="J32" s="25"/>
      <c r="K32" s="25"/>
      <c r="L32" s="25"/>
      <c r="M32" s="25"/>
      <c r="N32" s="25"/>
      <c r="O32" s="25"/>
    </row>
    <row r="33" spans="1:15" ht="12.75">
      <c r="A33" s="24" t="s">
        <v>101</v>
      </c>
      <c r="B33" s="25"/>
      <c r="C33" s="25"/>
      <c r="D33" s="25"/>
      <c r="E33" s="25"/>
      <c r="F33" s="25"/>
      <c r="G33" s="25"/>
      <c r="H33" s="25"/>
      <c r="I33" s="25"/>
      <c r="J33" s="25"/>
      <c r="K33" s="25"/>
      <c r="L33" s="25"/>
      <c r="M33" s="25"/>
      <c r="N33" s="25"/>
      <c r="O33" s="25"/>
    </row>
    <row r="34" spans="2:15" ht="12.75">
      <c r="B34" s="25"/>
      <c r="C34" s="25"/>
      <c r="D34" s="25"/>
      <c r="E34" s="25"/>
      <c r="F34" s="25"/>
      <c r="G34" s="25"/>
      <c r="H34" s="25"/>
      <c r="I34" s="25"/>
      <c r="J34" s="25"/>
      <c r="K34" s="25"/>
      <c r="L34" s="25"/>
      <c r="M34" s="25"/>
      <c r="N34" s="25"/>
      <c r="O34" s="25"/>
    </row>
    <row r="35" spans="1:15" ht="12.75">
      <c r="A35" s="24"/>
      <c r="B35" s="25"/>
      <c r="C35" s="25"/>
      <c r="D35" s="25"/>
      <c r="E35" s="25"/>
      <c r="F35" s="25"/>
      <c r="G35" s="25"/>
      <c r="H35" s="25"/>
      <c r="I35" s="25"/>
      <c r="J35" s="25"/>
      <c r="K35" s="25"/>
      <c r="L35" s="25"/>
      <c r="M35" s="25"/>
      <c r="N35" s="25"/>
      <c r="O35" s="25"/>
    </row>
    <row r="36" spans="1:15" ht="12.75">
      <c r="A36" s="24"/>
      <c r="B36" s="25"/>
      <c r="C36" s="25"/>
      <c r="D36" s="25"/>
      <c r="E36" s="25"/>
      <c r="F36" s="25"/>
      <c r="G36" s="25"/>
      <c r="H36" s="25"/>
      <c r="I36" s="25"/>
      <c r="J36" s="25"/>
      <c r="K36" s="25"/>
      <c r="L36" s="25"/>
      <c r="M36" s="25"/>
      <c r="N36" s="25"/>
      <c r="O36" s="25"/>
    </row>
    <row r="37" spans="1:15" ht="12.75">
      <c r="A37" s="24" t="s">
        <v>65</v>
      </c>
      <c r="B37" s="25"/>
      <c r="C37" s="25"/>
      <c r="D37" s="25"/>
      <c r="E37" s="25"/>
      <c r="F37" s="25"/>
      <c r="G37" s="25"/>
      <c r="H37" s="25"/>
      <c r="I37" s="25"/>
      <c r="J37" s="25"/>
      <c r="K37" s="25"/>
      <c r="L37" s="25"/>
      <c r="M37" s="25"/>
      <c r="N37" s="25"/>
      <c r="O37" s="25"/>
    </row>
    <row r="38" spans="1:15" ht="12.75">
      <c r="A38" s="24" t="s">
        <v>66</v>
      </c>
      <c r="B38" s="25"/>
      <c r="C38" s="25"/>
      <c r="D38" s="25"/>
      <c r="E38" s="25"/>
      <c r="F38" s="25"/>
      <c r="G38" s="25"/>
      <c r="H38" s="25"/>
      <c r="I38" s="25"/>
      <c r="J38" s="25"/>
      <c r="K38" s="25"/>
      <c r="L38" s="25"/>
      <c r="M38" s="25"/>
      <c r="N38" s="25"/>
      <c r="O38" s="25"/>
    </row>
    <row r="39" spans="1:15" ht="12.75">
      <c r="A39" s="24" t="s">
        <v>70</v>
      </c>
      <c r="B39" s="25"/>
      <c r="C39" s="25"/>
      <c r="D39" s="25"/>
      <c r="E39" s="25"/>
      <c r="F39" s="25"/>
      <c r="G39" s="25"/>
      <c r="H39" s="25"/>
      <c r="I39" s="25"/>
      <c r="J39" s="25"/>
      <c r="K39" s="25"/>
      <c r="L39" s="25"/>
      <c r="M39" s="25"/>
      <c r="N39" s="25"/>
      <c r="O39" s="25"/>
    </row>
    <row r="40" spans="1:15" ht="12.75">
      <c r="A40" s="24" t="s">
        <v>67</v>
      </c>
      <c r="B40" s="25"/>
      <c r="C40" s="25"/>
      <c r="D40" s="25"/>
      <c r="E40" s="25"/>
      <c r="F40" s="25"/>
      <c r="G40" s="25"/>
      <c r="H40" s="25"/>
      <c r="I40" s="25"/>
      <c r="J40" s="25"/>
      <c r="K40" s="25"/>
      <c r="L40" s="25"/>
      <c r="M40" s="25"/>
      <c r="N40" s="25"/>
      <c r="O40" s="25"/>
    </row>
    <row r="41" spans="1:15" ht="12.75">
      <c r="A41" s="24" t="s">
        <v>83</v>
      </c>
      <c r="B41" s="25"/>
      <c r="C41" s="25"/>
      <c r="D41" s="25"/>
      <c r="E41" s="25"/>
      <c r="F41" s="25"/>
      <c r="G41" s="25"/>
      <c r="H41" s="25"/>
      <c r="I41" s="25"/>
      <c r="J41" s="25"/>
      <c r="K41" s="25"/>
      <c r="L41" s="25"/>
      <c r="M41" s="25"/>
      <c r="N41" s="25"/>
      <c r="O41" s="25"/>
    </row>
    <row r="42" spans="1:15" ht="12.75">
      <c r="A42" s="24" t="s">
        <v>100</v>
      </c>
      <c r="B42" s="25"/>
      <c r="C42" s="25"/>
      <c r="D42" s="25"/>
      <c r="E42" s="25"/>
      <c r="F42" s="25"/>
      <c r="G42" s="25"/>
      <c r="H42" s="25"/>
      <c r="I42" s="25"/>
      <c r="J42" s="25"/>
      <c r="K42" s="25"/>
      <c r="L42" s="25"/>
      <c r="M42" s="25"/>
      <c r="N42" s="25"/>
      <c r="O42" s="25"/>
    </row>
    <row r="43" spans="1:15" ht="12.75">
      <c r="A43" s="24"/>
      <c r="B43" s="25"/>
      <c r="C43" s="25"/>
      <c r="D43" s="25"/>
      <c r="E43" s="25"/>
      <c r="F43" s="25"/>
      <c r="G43" s="25"/>
      <c r="H43" s="25"/>
      <c r="I43" s="25"/>
      <c r="J43" s="25"/>
      <c r="K43" s="25"/>
      <c r="L43" s="25"/>
      <c r="M43" s="25"/>
      <c r="N43" s="25"/>
      <c r="O43" s="25"/>
    </row>
    <row r="44" spans="1:15" ht="12.75">
      <c r="A44" s="24" t="s">
        <v>206</v>
      </c>
      <c r="B44" s="25"/>
      <c r="C44" s="25"/>
      <c r="D44" s="25"/>
      <c r="E44" s="25"/>
      <c r="F44" s="25"/>
      <c r="G44" s="25"/>
      <c r="H44" s="25"/>
      <c r="I44" s="25"/>
      <c r="J44" s="25"/>
      <c r="K44" s="25"/>
      <c r="L44" s="25"/>
      <c r="M44" s="25"/>
      <c r="N44" s="25"/>
      <c r="O44" s="25"/>
    </row>
    <row r="45" spans="2:15" ht="12.75">
      <c r="B45" s="25"/>
      <c r="C45" s="25"/>
      <c r="D45" s="25"/>
      <c r="E45" s="25"/>
      <c r="F45" s="25"/>
      <c r="G45" s="25"/>
      <c r="H45" s="25"/>
      <c r="I45" s="25"/>
      <c r="J45" s="25"/>
      <c r="K45" s="25"/>
      <c r="L45" s="25"/>
      <c r="M45" s="25"/>
      <c r="N45" s="25"/>
      <c r="O45" s="25"/>
    </row>
    <row r="46" ht="15">
      <c r="A46" s="20" t="s">
        <v>39</v>
      </c>
    </row>
    <row r="47" ht="12.75">
      <c r="A47" s="12" t="s">
        <v>40</v>
      </c>
    </row>
    <row r="48" ht="12.75">
      <c r="A48" s="12" t="s">
        <v>41</v>
      </c>
    </row>
    <row r="49" ht="12.75"/>
    <row r="50" ht="12.75"/>
    <row r="51" spans="6:7" ht="12.75">
      <c r="F51" s="168">
        <v>1537.61</v>
      </c>
      <c r="G51" s="169"/>
    </row>
    <row r="52" spans="6:7" ht="12.75">
      <c r="F52" s="168">
        <v>400</v>
      </c>
      <c r="G52" s="169"/>
    </row>
    <row r="53" spans="1:7" ht="12.75">
      <c r="A53" s="22"/>
      <c r="F53" s="170">
        <f>SUM(F51:F52)</f>
        <v>1937.61</v>
      </c>
      <c r="G53" s="171"/>
    </row>
    <row r="54" ht="12.75"/>
    <row r="55" ht="12.75">
      <c r="B55" s="21"/>
    </row>
    <row r="56" ht="12.75">
      <c r="B56" s="21"/>
    </row>
    <row r="57" ht="12.75">
      <c r="B57" s="21"/>
    </row>
    <row r="58" spans="1:2" ht="15">
      <c r="A58" s="20" t="s">
        <v>94</v>
      </c>
      <c r="B58" s="21"/>
    </row>
    <row r="59" ht="12.75">
      <c r="B59" s="21"/>
    </row>
    <row r="60" spans="1:2" ht="12.75">
      <c r="A60" s="12" t="s">
        <v>95</v>
      </c>
      <c r="B60" s="21"/>
    </row>
    <row r="61" spans="1:2" ht="12.75">
      <c r="A61" s="12" t="s">
        <v>98</v>
      </c>
      <c r="B61" s="21"/>
    </row>
    <row r="62" spans="1:2" ht="12.75">
      <c r="A62" s="12" t="s">
        <v>96</v>
      </c>
      <c r="B62" s="21"/>
    </row>
    <row r="63" spans="1:2" ht="12.75">
      <c r="A63" s="12" t="s">
        <v>97</v>
      </c>
      <c r="B63" s="21"/>
    </row>
    <row r="64" ht="12.75">
      <c r="A64" s="19"/>
    </row>
    <row r="65" spans="1:9" ht="12.75">
      <c r="A65" s="112" t="s">
        <v>8</v>
      </c>
      <c r="B65" s="113"/>
      <c r="C65" s="114"/>
      <c r="D65" s="114"/>
      <c r="E65" s="114"/>
      <c r="F65" s="114"/>
      <c r="G65" s="115"/>
      <c r="H65" s="44" t="s">
        <v>87</v>
      </c>
      <c r="I65" s="44" t="s">
        <v>89</v>
      </c>
    </row>
    <row r="66" spans="1:9" ht="12.75">
      <c r="A66" s="47" t="s">
        <v>106</v>
      </c>
      <c r="B66" s="47"/>
      <c r="C66" s="109"/>
      <c r="D66" s="109"/>
      <c r="E66" s="109"/>
      <c r="H66" s="110"/>
      <c r="I66" s="110"/>
    </row>
    <row r="67" spans="1:9" ht="12.75">
      <c r="A67" s="116" t="s">
        <v>16</v>
      </c>
      <c r="B67" s="117"/>
      <c r="C67" s="114"/>
      <c r="D67" s="114"/>
      <c r="E67" s="114"/>
      <c r="F67" s="114"/>
      <c r="G67" s="115"/>
      <c r="H67" s="41">
        <v>46.9</v>
      </c>
      <c r="I67" s="41">
        <f>0.667*H67</f>
        <v>31.2823</v>
      </c>
    </row>
    <row r="68" ht="12.75">
      <c r="A68" s="19"/>
    </row>
    <row r="69" ht="12.75">
      <c r="A69" s="19"/>
    </row>
    <row r="70" ht="15">
      <c r="A70" s="20" t="s">
        <v>42</v>
      </c>
    </row>
    <row r="71" ht="12.75">
      <c r="A71" s="12" t="s">
        <v>71</v>
      </c>
    </row>
    <row r="72" ht="12.75"/>
    <row r="73" ht="12.75"/>
    <row r="74" ht="12.75"/>
    <row r="75" ht="12.75"/>
    <row r="76" ht="12.75"/>
    <row r="77" ht="12.75"/>
    <row r="78" spans="3:6" ht="12.75">
      <c r="C78" s="23"/>
      <c r="D78" s="23"/>
      <c r="E78" s="24"/>
      <c r="F78" s="25"/>
    </row>
    <row r="79" spans="1:6" ht="12.75">
      <c r="A79" s="26"/>
      <c r="B79" s="27"/>
      <c r="C79" s="27"/>
      <c r="D79" s="28"/>
      <c r="E79" s="25"/>
      <c r="F79" s="25"/>
    </row>
    <row r="80" spans="2:12" ht="12.75">
      <c r="B80" s="29" t="s">
        <v>43</v>
      </c>
      <c r="C80" s="30"/>
      <c r="D80" s="30"/>
      <c r="E80" s="30"/>
      <c r="F80" s="31"/>
      <c r="G80" s="32"/>
      <c r="H80" s="33"/>
      <c r="I80" s="34"/>
      <c r="J80" s="34"/>
      <c r="K80" s="34"/>
      <c r="L80" s="34"/>
    </row>
    <row r="81" spans="2:8" ht="12.75">
      <c r="B81" s="35" t="s">
        <v>44</v>
      </c>
      <c r="C81" s="36"/>
      <c r="D81" s="36"/>
      <c r="E81" s="36"/>
      <c r="F81" s="37"/>
      <c r="G81" s="172">
        <v>75600</v>
      </c>
      <c r="H81" s="173"/>
    </row>
    <row r="82" ht="12.75"/>
    <row r="83" ht="12.75"/>
    <row r="84" ht="12.75"/>
    <row r="85" ht="12.75"/>
    <row r="86" ht="12.75"/>
    <row r="87" ht="12.75"/>
    <row r="88" ht="12.75"/>
    <row r="89" ht="12.75"/>
    <row r="90" ht="12.75"/>
    <row r="91" ht="12.75"/>
    <row r="92" spans="1:2" ht="15">
      <c r="A92" s="38" t="s">
        <v>45</v>
      </c>
      <c r="B92" s="25"/>
    </row>
    <row r="93" ht="12.75">
      <c r="A93" s="12" t="s">
        <v>46</v>
      </c>
    </row>
    <row r="94" ht="12.75">
      <c r="A94" s="12" t="s">
        <v>47</v>
      </c>
    </row>
    <row r="95" ht="12.75"/>
    <row r="108" ht="12.75"/>
    <row r="109" ht="12.75">
      <c r="G109" s="18"/>
    </row>
    <row r="115" ht="12.75">
      <c r="C115" s="27"/>
    </row>
  </sheetData>
  <sheetProtection sheet="1" objects="1" scenarios="1"/>
  <mergeCells count="4">
    <mergeCell ref="F51:G51"/>
    <mergeCell ref="F52:G52"/>
    <mergeCell ref="F53:G53"/>
    <mergeCell ref="G81:H81"/>
  </mergeCells>
  <dataValidations count="1">
    <dataValidation type="decimal" allowBlank="1" showInputMessage="1" showErrorMessage="1" sqref="D79 F81">
      <formula1>0</formula1>
      <formula2>99999999</formula2>
    </dataValidation>
  </dataValidations>
  <printOptions/>
  <pageMargins left="0.74" right="0.74" top="0.99" bottom="0.99" header="0.5" footer="0.5"/>
  <pageSetup fitToHeight="3" horizontalDpi="300" verticalDpi="300" orientation="portrait" scale="69" r:id="rId4"/>
  <rowBreaks count="1" manualBreakCount="1">
    <brk id="56" max="19" man="1"/>
  </rowBreaks>
  <drawing r:id="rId3"/>
  <legacyDrawing r:id="rId2"/>
</worksheet>
</file>

<file path=xl/worksheets/sheet2.xml><?xml version="1.0" encoding="utf-8"?>
<worksheet xmlns="http://schemas.openxmlformats.org/spreadsheetml/2006/main" xmlns:r="http://schemas.openxmlformats.org/officeDocument/2006/relationships">
  <sheetPr codeName="Sheet2" transitionEvaluation="1">
    <pageSetUpPr fitToPage="1"/>
  </sheetPr>
  <dimension ref="A1:K53"/>
  <sheetViews>
    <sheetView showGridLines="0" zoomScale="85" zoomScaleNormal="85" workbookViewId="0" topLeftCell="A1">
      <selection activeCell="C5" sqref="C5"/>
    </sheetView>
  </sheetViews>
  <sheetFormatPr defaultColWidth="8.7109375" defaultRowHeight="12.75"/>
  <cols>
    <col min="1" max="1" width="23.00390625" style="12" customWidth="1"/>
    <col min="2" max="2" width="19.00390625" style="12" customWidth="1"/>
    <col min="3" max="10" width="13.7109375" style="12" customWidth="1"/>
    <col min="11" max="16384" width="8.7109375" style="12" customWidth="1"/>
  </cols>
  <sheetData>
    <row r="1" spans="1:5" ht="15.75">
      <c r="A1" s="119" t="s">
        <v>33</v>
      </c>
      <c r="B1" s="119"/>
      <c r="E1" s="19"/>
    </row>
    <row r="2" ht="12.75"/>
    <row r="3" spans="1:9" ht="15.75">
      <c r="A3" s="152" t="s">
        <v>109</v>
      </c>
      <c r="B3" s="120"/>
      <c r="C3" s="120"/>
      <c r="D3" s="24"/>
      <c r="E3" s="24"/>
      <c r="F3" s="24"/>
      <c r="G3" s="24"/>
      <c r="H3" s="24"/>
      <c r="I3" s="24"/>
    </row>
    <row r="4" spans="1:10" ht="16.5" thickBot="1">
      <c r="A4" s="151"/>
      <c r="B4" s="121"/>
      <c r="C4" s="122" t="s">
        <v>0</v>
      </c>
      <c r="D4" s="122" t="s">
        <v>1</v>
      </c>
      <c r="E4" s="122" t="s">
        <v>2</v>
      </c>
      <c r="F4" s="122" t="s">
        <v>3</v>
      </c>
      <c r="G4" s="122" t="s">
        <v>4</v>
      </c>
      <c r="H4" s="122" t="s">
        <v>5</v>
      </c>
      <c r="I4" s="122" t="s">
        <v>6</v>
      </c>
      <c r="J4" s="122" t="s">
        <v>7</v>
      </c>
    </row>
    <row r="5" spans="1:10" ht="12.75">
      <c r="A5" s="21" t="s">
        <v>117</v>
      </c>
      <c r="B5" s="150"/>
      <c r="C5" s="137"/>
      <c r="D5" s="137"/>
      <c r="E5" s="137"/>
      <c r="F5" s="137"/>
      <c r="G5" s="137"/>
      <c r="H5" s="137"/>
      <c r="I5" s="137"/>
      <c r="J5" s="137"/>
    </row>
    <row r="6" spans="1:10" ht="12.75">
      <c r="A6" s="12" t="s">
        <v>116</v>
      </c>
      <c r="B6" s="150"/>
      <c r="C6" s="95"/>
      <c r="D6" s="95"/>
      <c r="E6" s="95"/>
      <c r="F6" s="95"/>
      <c r="G6" s="95"/>
      <c r="H6" s="95"/>
      <c r="I6" s="95"/>
      <c r="J6" s="95"/>
    </row>
    <row r="7" spans="1:10" ht="12.75">
      <c r="A7" s="12" t="s">
        <v>118</v>
      </c>
      <c r="B7" s="150"/>
      <c r="C7" s="95"/>
      <c r="D7" s="95"/>
      <c r="E7" s="95"/>
      <c r="F7" s="95"/>
      <c r="G7" s="95"/>
      <c r="H7" s="95"/>
      <c r="I7" s="95"/>
      <c r="J7" s="95"/>
    </row>
    <row r="8" spans="1:10" ht="12.75">
      <c r="A8" s="12" t="s">
        <v>119</v>
      </c>
      <c r="B8" s="150"/>
      <c r="C8" s="99"/>
      <c r="D8" s="99"/>
      <c r="E8" s="99"/>
      <c r="F8" s="99"/>
      <c r="G8" s="99"/>
      <c r="H8" s="99"/>
      <c r="I8" s="99"/>
      <c r="J8" s="99"/>
    </row>
    <row r="9" spans="1:10" ht="12.75">
      <c r="A9" s="12" t="s">
        <v>120</v>
      </c>
      <c r="B9" s="150"/>
      <c r="C9" s="99"/>
      <c r="D9" s="99"/>
      <c r="E9" s="99"/>
      <c r="F9" s="99"/>
      <c r="G9" s="99"/>
      <c r="H9" s="99"/>
      <c r="I9" s="99"/>
      <c r="J9" s="99"/>
    </row>
    <row r="10" spans="1:10" ht="12.75">
      <c r="A10" s="12" t="s">
        <v>85</v>
      </c>
      <c r="C10" s="166">
        <f>C8+C9</f>
        <v>0</v>
      </c>
      <c r="D10" s="166">
        <f aca="true" t="shared" si="0" ref="D10:J10">D8+D9</f>
        <v>0</v>
      </c>
      <c r="E10" s="166">
        <f t="shared" si="0"/>
        <v>0</v>
      </c>
      <c r="F10" s="166">
        <f t="shared" si="0"/>
        <v>0</v>
      </c>
      <c r="G10" s="166">
        <f t="shared" si="0"/>
        <v>0</v>
      </c>
      <c r="H10" s="166">
        <f t="shared" si="0"/>
        <v>0</v>
      </c>
      <c r="I10" s="166">
        <f t="shared" si="0"/>
        <v>0</v>
      </c>
      <c r="J10" s="166">
        <f t="shared" si="0"/>
        <v>0</v>
      </c>
    </row>
    <row r="11" spans="1:10" ht="12.75">
      <c r="A11" s="24" t="s">
        <v>190</v>
      </c>
      <c r="B11" s="150"/>
      <c r="C11" s="95"/>
      <c r="D11" s="95"/>
      <c r="E11" s="95"/>
      <c r="F11" s="95"/>
      <c r="G11" s="95"/>
      <c r="H11" s="95"/>
      <c r="I11" s="95"/>
      <c r="J11" s="95"/>
    </row>
    <row r="12" spans="1:10" ht="12.75">
      <c r="A12" s="24" t="s">
        <v>121</v>
      </c>
      <c r="B12" s="24"/>
      <c r="C12" s="100"/>
      <c r="D12" s="100"/>
      <c r="E12" s="100"/>
      <c r="F12" s="100"/>
      <c r="G12" s="100"/>
      <c r="H12" s="100"/>
      <c r="I12" s="100"/>
      <c r="J12" s="100"/>
    </row>
    <row r="13" spans="1:10" ht="12.75">
      <c r="A13" s="24" t="s">
        <v>191</v>
      </c>
      <c r="B13" s="24"/>
      <c r="C13" s="96"/>
      <c r="D13" s="96"/>
      <c r="E13" s="96"/>
      <c r="F13" s="96"/>
      <c r="G13" s="96"/>
      <c r="H13" s="96"/>
      <c r="I13" s="136"/>
      <c r="J13" s="96"/>
    </row>
    <row r="14" spans="1:10" ht="12.75">
      <c r="A14" s="24" t="s">
        <v>122</v>
      </c>
      <c r="B14" s="24"/>
      <c r="C14" s="101"/>
      <c r="D14" s="101"/>
      <c r="E14" s="101"/>
      <c r="F14" s="101"/>
      <c r="G14" s="101"/>
      <c r="H14" s="101"/>
      <c r="I14" s="101"/>
      <c r="J14" s="101"/>
    </row>
    <row r="15" spans="1:10" ht="12.75">
      <c r="A15" s="34" t="s">
        <v>88</v>
      </c>
      <c r="B15" s="34"/>
      <c r="C15" s="167">
        <f>C12*C14</f>
        <v>0</v>
      </c>
      <c r="D15" s="167">
        <f aca="true" t="shared" si="1" ref="D15:J15">D12*D14</f>
        <v>0</v>
      </c>
      <c r="E15" s="167">
        <f t="shared" si="1"/>
        <v>0</v>
      </c>
      <c r="F15" s="167">
        <f t="shared" si="1"/>
        <v>0</v>
      </c>
      <c r="G15" s="167">
        <f t="shared" si="1"/>
        <v>0</v>
      </c>
      <c r="H15" s="167">
        <f t="shared" si="1"/>
        <v>0</v>
      </c>
      <c r="I15" s="167">
        <f t="shared" si="1"/>
        <v>0</v>
      </c>
      <c r="J15" s="167">
        <f t="shared" si="1"/>
        <v>0</v>
      </c>
    </row>
    <row r="16" spans="1:10" ht="12.75">
      <c r="A16" s="24" t="s">
        <v>142</v>
      </c>
      <c r="B16" s="24"/>
      <c r="C16" s="123">
        <f>IF(C6="crop",C8*C15,C11*C15)</f>
        <v>0</v>
      </c>
      <c r="D16" s="123">
        <f aca="true" t="shared" si="2" ref="D16:J16">IF(D6="crop",D8*D15,D11*D15)</f>
        <v>0</v>
      </c>
      <c r="E16" s="123">
        <f t="shared" si="2"/>
        <v>0</v>
      </c>
      <c r="F16" s="123">
        <f t="shared" si="2"/>
        <v>0</v>
      </c>
      <c r="G16" s="123">
        <f t="shared" si="2"/>
        <v>0</v>
      </c>
      <c r="H16" s="123">
        <f t="shared" si="2"/>
        <v>0</v>
      </c>
      <c r="I16" s="123">
        <f t="shared" si="2"/>
        <v>0</v>
      </c>
      <c r="J16" s="123">
        <f t="shared" si="2"/>
        <v>0</v>
      </c>
    </row>
    <row r="17" spans="1:11" ht="12.75">
      <c r="A17" s="124" t="s">
        <v>143</v>
      </c>
      <c r="B17" s="124"/>
      <c r="C17" s="95"/>
      <c r="D17" s="96"/>
      <c r="E17" s="96"/>
      <c r="F17" s="96"/>
      <c r="G17" s="96"/>
      <c r="H17" s="96"/>
      <c r="I17" s="96"/>
      <c r="J17" s="96"/>
      <c r="K17" s="125" t="s">
        <v>51</v>
      </c>
    </row>
    <row r="18" spans="1:11" ht="12.75">
      <c r="A18" s="34" t="s">
        <v>144</v>
      </c>
      <c r="B18" s="126">
        <f>IF(C7="owned",C10)+IF(D7="owned",D10)+IF(E7="owned",E10)+IF(F7="owned",F10)+IF(G7="owned",G10)+IF(H7="owned",H10)+IF(I7="owned",I10)+IF(K7="owned",K10)</f>
        <v>0</v>
      </c>
      <c r="C18" s="127"/>
      <c r="D18" s="128"/>
      <c r="E18" s="128"/>
      <c r="F18" s="128"/>
      <c r="G18" s="128"/>
      <c r="H18" s="128"/>
      <c r="I18" s="128"/>
      <c r="J18" s="128"/>
      <c r="K18" s="125"/>
    </row>
    <row r="19" spans="1:11" ht="12.75">
      <c r="A19" s="34" t="s">
        <v>145</v>
      </c>
      <c r="B19" s="126">
        <f>IF(C7="share leased",C10)+IF(D7="share leased",D10)+IF(E7="share leased",E10)+IF(F7="share leased",F10)+IF(G7="share leased",G10)+IF(H7="share leased",H10)+IF(I7="share leased",I10)+IF(K7="share leased",K10)</f>
        <v>0</v>
      </c>
      <c r="C19" s="127"/>
      <c r="D19" s="128"/>
      <c r="E19" s="128"/>
      <c r="F19" s="128"/>
      <c r="G19" s="128"/>
      <c r="H19" s="128"/>
      <c r="I19" s="128"/>
      <c r="J19" s="128"/>
      <c r="K19" s="125"/>
    </row>
    <row r="20" spans="1:11" ht="13.5" thickBot="1">
      <c r="A20" s="129" t="s">
        <v>146</v>
      </c>
      <c r="B20" s="126">
        <f>IF(C7="rented",C10)+IF(D7="rented",D10)+IF(E7="rented",E10)+IF(F7="rented",F10)+IF(G7="rented",G10)+IF(H7="rented",H10)+IF(I7="rented",I10)+IF(K7="rented",K10)</f>
        <v>0</v>
      </c>
      <c r="C20" s="127"/>
      <c r="D20" s="128"/>
      <c r="E20" s="128"/>
      <c r="F20" s="128"/>
      <c r="G20" s="128"/>
      <c r="H20" s="128"/>
      <c r="I20" s="128"/>
      <c r="J20" s="128"/>
      <c r="K20" s="125"/>
    </row>
    <row r="21" spans="1:11" ht="16.5" thickBot="1">
      <c r="A21" s="146" t="s">
        <v>107</v>
      </c>
      <c r="B21" s="146"/>
      <c r="C21" s="127"/>
      <c r="D21" s="128"/>
      <c r="E21" s="128"/>
      <c r="F21" s="128"/>
      <c r="G21" s="128"/>
      <c r="H21" s="128"/>
      <c r="I21" s="128"/>
      <c r="J21" s="128"/>
      <c r="K21" s="125"/>
    </row>
    <row r="22" spans="1:11" ht="12.75">
      <c r="A22" s="24" t="s">
        <v>36</v>
      </c>
      <c r="B22" s="24"/>
      <c r="C22" s="138">
        <f>C5</f>
        <v>0</v>
      </c>
      <c r="D22" s="138">
        <f aca="true" t="shared" si="3" ref="D22:J22">D5</f>
        <v>0</v>
      </c>
      <c r="E22" s="138">
        <f t="shared" si="3"/>
        <v>0</v>
      </c>
      <c r="F22" s="138">
        <f t="shared" si="3"/>
        <v>0</v>
      </c>
      <c r="G22" s="138">
        <f t="shared" si="3"/>
        <v>0</v>
      </c>
      <c r="H22" s="138">
        <f t="shared" si="3"/>
        <v>0</v>
      </c>
      <c r="I22" s="138">
        <f t="shared" si="3"/>
        <v>0</v>
      </c>
      <c r="J22" s="138">
        <f t="shared" si="3"/>
        <v>0</v>
      </c>
      <c r="K22" s="125"/>
    </row>
    <row r="23" spans="1:11" ht="13.5" thickBot="1">
      <c r="A23" s="34" t="s">
        <v>123</v>
      </c>
      <c r="B23" s="34"/>
      <c r="C23" s="154">
        <f>C16+C17</f>
        <v>0</v>
      </c>
      <c r="D23" s="154">
        <f aca="true" t="shared" si="4" ref="D23:J23">D16+D17</f>
        <v>0</v>
      </c>
      <c r="E23" s="154">
        <f t="shared" si="4"/>
        <v>0</v>
      </c>
      <c r="F23" s="154">
        <f t="shared" si="4"/>
        <v>0</v>
      </c>
      <c r="G23" s="154">
        <f t="shared" si="4"/>
        <v>0</v>
      </c>
      <c r="H23" s="154">
        <f t="shared" si="4"/>
        <v>0</v>
      </c>
      <c r="I23" s="154">
        <f t="shared" si="4"/>
        <v>0</v>
      </c>
      <c r="J23" s="154">
        <f t="shared" si="4"/>
        <v>0</v>
      </c>
      <c r="K23" s="125"/>
    </row>
    <row r="24" spans="1:11" ht="12.75" hidden="1">
      <c r="A24" s="34" t="s">
        <v>102</v>
      </c>
      <c r="B24" s="34"/>
      <c r="C24" s="153">
        <f>C27+C30+C33+C36</f>
        <v>0</v>
      </c>
      <c r="D24" s="153">
        <f>D27+D30+D33+D36</f>
        <v>0</v>
      </c>
      <c r="E24" s="153">
        <f aca="true" t="shared" si="5" ref="E24:J24">E27+E30+E33+E36</f>
        <v>0</v>
      </c>
      <c r="F24" s="153">
        <f t="shared" si="5"/>
        <v>0</v>
      </c>
      <c r="G24" s="153">
        <f t="shared" si="5"/>
        <v>0</v>
      </c>
      <c r="H24" s="153">
        <f t="shared" si="5"/>
        <v>0</v>
      </c>
      <c r="I24" s="153">
        <f t="shared" si="5"/>
        <v>0</v>
      </c>
      <c r="J24" s="153">
        <f t="shared" si="5"/>
        <v>0</v>
      </c>
      <c r="K24" s="125"/>
    </row>
    <row r="25" spans="1:11" ht="13.5" hidden="1" thickBot="1">
      <c r="A25" s="24" t="s">
        <v>86</v>
      </c>
      <c r="B25" s="24"/>
      <c r="C25" s="141">
        <f>C23-C24</f>
        <v>0</v>
      </c>
      <c r="D25" s="141">
        <f aca="true" t="shared" si="6" ref="D25:J25">D23-D24</f>
        <v>0</v>
      </c>
      <c r="E25" s="141">
        <f t="shared" si="6"/>
        <v>0</v>
      </c>
      <c r="F25" s="141">
        <f t="shared" si="6"/>
        <v>0</v>
      </c>
      <c r="G25" s="141">
        <f t="shared" si="6"/>
        <v>0</v>
      </c>
      <c r="H25" s="141">
        <f t="shared" si="6"/>
        <v>0</v>
      </c>
      <c r="I25" s="141">
        <f t="shared" si="6"/>
        <v>0</v>
      </c>
      <c r="J25" s="141">
        <f t="shared" si="6"/>
        <v>0</v>
      </c>
      <c r="K25" s="62">
        <f>SUM(C25:J25)</f>
        <v>0</v>
      </c>
    </row>
    <row r="26" spans="1:10" ht="12.75">
      <c r="A26" s="25" t="s">
        <v>124</v>
      </c>
      <c r="B26" s="25"/>
      <c r="C26" s="104"/>
      <c r="D26" s="104"/>
      <c r="E26" s="104"/>
      <c r="F26" s="104"/>
      <c r="G26" s="104"/>
      <c r="H26" s="104"/>
      <c r="I26" s="104"/>
      <c r="J26" s="104"/>
    </row>
    <row r="27" spans="1:10" ht="12.75">
      <c r="A27" s="25" t="s">
        <v>147</v>
      </c>
      <c r="B27" s="25"/>
      <c r="C27" s="105"/>
      <c r="D27" s="105"/>
      <c r="E27" s="105"/>
      <c r="F27" s="105"/>
      <c r="G27" s="105"/>
      <c r="H27" s="105"/>
      <c r="I27" s="105"/>
      <c r="J27" s="105"/>
    </row>
    <row r="28" spans="1:10" ht="13.5" thickBot="1">
      <c r="A28" s="25" t="s">
        <v>148</v>
      </c>
      <c r="B28" s="25"/>
      <c r="C28" s="106"/>
      <c r="D28" s="106"/>
      <c r="E28" s="106"/>
      <c r="F28" s="106"/>
      <c r="G28" s="106"/>
      <c r="H28" s="106"/>
      <c r="I28" s="106"/>
      <c r="J28" s="106"/>
    </row>
    <row r="29" spans="1:10" ht="12.75">
      <c r="A29" s="12" t="s">
        <v>149</v>
      </c>
      <c r="C29" s="104"/>
      <c r="D29" s="104"/>
      <c r="E29" s="104"/>
      <c r="F29" s="104"/>
      <c r="G29" s="104"/>
      <c r="H29" s="104"/>
      <c r="I29" s="104"/>
      <c r="J29" s="104"/>
    </row>
    <row r="30" spans="1:10" ht="12.75">
      <c r="A30" s="12" t="s">
        <v>150</v>
      </c>
      <c r="C30" s="105"/>
      <c r="D30" s="105"/>
      <c r="E30" s="105"/>
      <c r="F30" s="105"/>
      <c r="G30" s="105"/>
      <c r="H30" s="105"/>
      <c r="I30" s="105"/>
      <c r="J30" s="105"/>
    </row>
    <row r="31" spans="1:10" ht="13.5" thickBot="1">
      <c r="A31" s="12" t="s">
        <v>151</v>
      </c>
      <c r="C31" s="106"/>
      <c r="D31" s="106"/>
      <c r="E31" s="106"/>
      <c r="F31" s="106"/>
      <c r="G31" s="106"/>
      <c r="H31" s="106"/>
      <c r="I31" s="106"/>
      <c r="J31" s="106"/>
    </row>
    <row r="32" spans="1:10" ht="12.75">
      <c r="A32" s="12" t="s">
        <v>152</v>
      </c>
      <c r="C32" s="104"/>
      <c r="D32" s="104"/>
      <c r="E32" s="104"/>
      <c r="F32" s="104"/>
      <c r="G32" s="104"/>
      <c r="H32" s="104"/>
      <c r="I32" s="104"/>
      <c r="J32" s="104"/>
    </row>
    <row r="33" spans="1:10" ht="12.75">
      <c r="A33" s="12" t="s">
        <v>153</v>
      </c>
      <c r="C33" s="105"/>
      <c r="D33" s="105"/>
      <c r="E33" s="105"/>
      <c r="F33" s="105"/>
      <c r="G33" s="105"/>
      <c r="H33" s="105"/>
      <c r="I33" s="105"/>
      <c r="J33" s="105"/>
    </row>
    <row r="34" spans="1:10" ht="13.5" thickBot="1">
      <c r="A34" s="12" t="s">
        <v>154</v>
      </c>
      <c r="C34" s="106"/>
      <c r="D34" s="107"/>
      <c r="E34" s="106"/>
      <c r="F34" s="106"/>
      <c r="G34" s="106"/>
      <c r="H34" s="106"/>
      <c r="I34" s="106"/>
      <c r="J34" s="106"/>
    </row>
    <row r="35" spans="1:10" ht="12.75">
      <c r="A35" s="12" t="s">
        <v>155</v>
      </c>
      <c r="C35" s="104"/>
      <c r="D35" s="108"/>
      <c r="E35" s="104"/>
      <c r="F35" s="104"/>
      <c r="G35" s="104"/>
      <c r="H35" s="104"/>
      <c r="I35" s="104"/>
      <c r="J35" s="104"/>
    </row>
    <row r="36" spans="1:10" ht="12.75">
      <c r="A36" s="12" t="s">
        <v>156</v>
      </c>
      <c r="C36" s="105"/>
      <c r="D36" s="105"/>
      <c r="E36" s="105"/>
      <c r="F36" s="105"/>
      <c r="G36" s="105"/>
      <c r="H36" s="105"/>
      <c r="I36" s="105"/>
      <c r="J36" s="105"/>
    </row>
    <row r="37" spans="1:10" ht="13.5" thickBot="1">
      <c r="A37" s="12" t="s">
        <v>157</v>
      </c>
      <c r="C37" s="106"/>
      <c r="D37" s="106"/>
      <c r="E37" s="106"/>
      <c r="F37" s="106"/>
      <c r="G37" s="106"/>
      <c r="H37" s="106"/>
      <c r="I37" s="106"/>
      <c r="J37" s="106"/>
    </row>
    <row r="38" spans="1:10" ht="12.75">
      <c r="A38" s="21" t="s">
        <v>158</v>
      </c>
      <c r="B38" s="21"/>
      <c r="C38" s="145">
        <f>IF((C27+C30+C33+C36)=0,0,(C28*C27+C31*C30+C34*C33+C37*C36)/(C27+C30+C33+C36))</f>
        <v>0</v>
      </c>
      <c r="D38" s="145">
        <f>IF((D27+D30+D33+D36)=0,0,(D28*D27+D31*D30+D34*D33+D37*D36)/(D27+D30+D33+D36))</f>
        <v>0</v>
      </c>
      <c r="E38" s="145">
        <f aca="true" t="shared" si="7" ref="E38:J38">IF((E27+E30+E33+E36)=0,0,(E28*E27+E31*E30+E34*E33+E37*E36)/(E27+E30+E33+E36))</f>
        <v>0</v>
      </c>
      <c r="F38" s="145">
        <f t="shared" si="7"/>
        <v>0</v>
      </c>
      <c r="G38" s="145">
        <f t="shared" si="7"/>
        <v>0</v>
      </c>
      <c r="H38" s="145">
        <f t="shared" si="7"/>
        <v>0</v>
      </c>
      <c r="I38" s="145">
        <f t="shared" si="7"/>
        <v>0</v>
      </c>
      <c r="J38" s="145">
        <f t="shared" si="7"/>
        <v>0</v>
      </c>
    </row>
    <row r="39" spans="1:10" ht="12.75" hidden="1">
      <c r="A39" s="21" t="s">
        <v>9</v>
      </c>
      <c r="B39" s="21"/>
      <c r="C39" s="40" t="e">
        <f>#REF!*#REF!</f>
        <v>#REF!</v>
      </c>
      <c r="D39" s="40" t="e">
        <f>#REF!*#REF!</f>
        <v>#REF!</v>
      </c>
      <c r="E39" s="40" t="e">
        <f>#REF!*#REF!</f>
        <v>#REF!</v>
      </c>
      <c r="F39" s="40" t="e">
        <f>#REF!*#REF!</f>
        <v>#REF!</v>
      </c>
      <c r="G39" s="40" t="e">
        <f>#REF!*#REF!</f>
        <v>#REF!</v>
      </c>
      <c r="H39" s="40" t="e">
        <f>#REF!*#REF!</f>
        <v>#REF!</v>
      </c>
      <c r="I39" s="40" t="e">
        <f>#REF!*#REF!</f>
        <v>#REF!</v>
      </c>
      <c r="J39" s="40" t="e">
        <f>#REF!*#REF!</f>
        <v>#REF!</v>
      </c>
    </row>
    <row r="40" spans="1:10" ht="12.75" hidden="1">
      <c r="A40" s="21" t="s">
        <v>10</v>
      </c>
      <c r="B40" s="21"/>
      <c r="C40" s="39" t="e">
        <f>C26-#REF!</f>
        <v>#REF!</v>
      </c>
      <c r="D40" s="39" t="e">
        <f>D26-#REF!</f>
        <v>#REF!</v>
      </c>
      <c r="E40" s="39" t="e">
        <f>E26-#REF!</f>
        <v>#REF!</v>
      </c>
      <c r="F40" s="39" t="e">
        <f>F26-#REF!</f>
        <v>#REF!</v>
      </c>
      <c r="G40" s="39" t="e">
        <f>G26-#REF!</f>
        <v>#REF!</v>
      </c>
      <c r="H40" s="39" t="e">
        <f>H26-#REF!</f>
        <v>#REF!</v>
      </c>
      <c r="I40" s="39" t="e">
        <f>I26-#REF!</f>
        <v>#REF!</v>
      </c>
      <c r="J40" s="39" t="e">
        <f>J26-#REF!</f>
        <v>#REF!</v>
      </c>
    </row>
    <row r="41" spans="1:10" ht="12.75">
      <c r="A41" s="34" t="s">
        <v>159</v>
      </c>
      <c r="B41" s="21"/>
      <c r="C41" s="145">
        <f>C27+C30+C33+C36</f>
        <v>0</v>
      </c>
      <c r="D41" s="145">
        <f aca="true" t="shared" si="8" ref="D41:J41">D27+D30+D33+D36</f>
        <v>0</v>
      </c>
      <c r="E41" s="145">
        <f t="shared" si="8"/>
        <v>0</v>
      </c>
      <c r="F41" s="145">
        <f t="shared" si="8"/>
        <v>0</v>
      </c>
      <c r="G41" s="145">
        <f t="shared" si="8"/>
        <v>0</v>
      </c>
      <c r="H41" s="145">
        <f t="shared" si="8"/>
        <v>0</v>
      </c>
      <c r="I41" s="145">
        <f t="shared" si="8"/>
        <v>0</v>
      </c>
      <c r="J41" s="145">
        <f t="shared" si="8"/>
        <v>0</v>
      </c>
    </row>
    <row r="42" spans="1:10" ht="12.75">
      <c r="A42" s="24" t="s">
        <v>160</v>
      </c>
      <c r="B42" s="21"/>
      <c r="C42" s="145">
        <f aca="true" t="shared" si="9" ref="C42:J42">C23-C41</f>
        <v>0</v>
      </c>
      <c r="D42" s="145">
        <f t="shared" si="9"/>
        <v>0</v>
      </c>
      <c r="E42" s="145">
        <f t="shared" si="9"/>
        <v>0</v>
      </c>
      <c r="F42" s="145">
        <f t="shared" si="9"/>
        <v>0</v>
      </c>
      <c r="G42" s="145">
        <f t="shared" si="9"/>
        <v>0</v>
      </c>
      <c r="H42" s="145">
        <f t="shared" si="9"/>
        <v>0</v>
      </c>
      <c r="I42" s="145">
        <f t="shared" si="9"/>
        <v>0</v>
      </c>
      <c r="J42" s="145">
        <f t="shared" si="9"/>
        <v>0</v>
      </c>
    </row>
    <row r="43" spans="1:10" ht="15.75">
      <c r="A43" s="155" t="s">
        <v>125</v>
      </c>
      <c r="B43" s="21"/>
      <c r="C43" s="156"/>
      <c r="D43" s="156"/>
      <c r="E43" s="156"/>
      <c r="F43" s="156"/>
      <c r="G43" s="156"/>
      <c r="H43" s="156"/>
      <c r="I43" s="156"/>
      <c r="J43" s="156"/>
    </row>
    <row r="44" spans="1:10" ht="12.75">
      <c r="A44" s="130" t="s">
        <v>126</v>
      </c>
      <c r="B44" s="130"/>
      <c r="C44" s="42">
        <f>C27*C28+C30*C31+C33*C34+C36*C37</f>
        <v>0</v>
      </c>
      <c r="D44" s="42">
        <f>D27*D28+D30*D31+D33*D31+D36*D37</f>
        <v>0</v>
      </c>
      <c r="E44" s="42">
        <f aca="true" t="shared" si="10" ref="E44:J44">E27*E28+E30*E31+E33*E34+E36*E37</f>
        <v>0</v>
      </c>
      <c r="F44" s="42">
        <f t="shared" si="10"/>
        <v>0</v>
      </c>
      <c r="G44" s="42">
        <f t="shared" si="10"/>
        <v>0</v>
      </c>
      <c r="H44" s="42">
        <f t="shared" si="10"/>
        <v>0</v>
      </c>
      <c r="I44" s="42">
        <f t="shared" si="10"/>
        <v>0</v>
      </c>
      <c r="J44" s="42">
        <f t="shared" si="10"/>
        <v>0</v>
      </c>
    </row>
    <row r="45" spans="1:10" ht="12.75">
      <c r="A45" s="130" t="s">
        <v>127</v>
      </c>
      <c r="B45" s="130"/>
      <c r="C45" s="42">
        <f aca="true" t="shared" si="11" ref="C45:J45">C16*C38</f>
        <v>0</v>
      </c>
      <c r="D45" s="42">
        <f t="shared" si="11"/>
        <v>0</v>
      </c>
      <c r="E45" s="42">
        <f t="shared" si="11"/>
        <v>0</v>
      </c>
      <c r="F45" s="42">
        <f t="shared" si="11"/>
        <v>0</v>
      </c>
      <c r="G45" s="42">
        <f t="shared" si="11"/>
        <v>0</v>
      </c>
      <c r="H45" s="42">
        <f t="shared" si="11"/>
        <v>0</v>
      </c>
      <c r="I45" s="42">
        <f t="shared" si="11"/>
        <v>0</v>
      </c>
      <c r="J45" s="42">
        <f t="shared" si="11"/>
        <v>0</v>
      </c>
    </row>
    <row r="46" spans="1:10" ht="12.75" hidden="1">
      <c r="A46" s="130" t="s">
        <v>11</v>
      </c>
      <c r="B46" s="130"/>
      <c r="C46" s="42" t="e">
        <f>#REF!*#REF!</f>
        <v>#REF!</v>
      </c>
      <c r="D46" s="42" t="e">
        <f>#REF!*#REF!</f>
        <v>#REF!</v>
      </c>
      <c r="E46" s="42" t="e">
        <f>#REF!*#REF!</f>
        <v>#REF!</v>
      </c>
      <c r="F46" s="42" t="e">
        <f>#REF!*#REF!</f>
        <v>#REF!</v>
      </c>
      <c r="G46" s="42" t="e">
        <f>#REF!*#REF!</f>
        <v>#REF!</v>
      </c>
      <c r="H46" s="42" t="e">
        <f>#REF!*#REF!</f>
        <v>#REF!</v>
      </c>
      <c r="I46" s="42" t="e">
        <f>#REF!*#REF!</f>
        <v>#REF!</v>
      </c>
      <c r="J46" s="42" t="e">
        <f>#REF!*#REF!</f>
        <v>#REF!</v>
      </c>
    </row>
    <row r="47" spans="1:10" ht="12.75" hidden="1">
      <c r="A47" s="130" t="s">
        <v>34</v>
      </c>
      <c r="B47" s="130"/>
      <c r="C47" s="42" t="e">
        <f>C40*#REF!</f>
        <v>#REF!</v>
      </c>
      <c r="D47" s="42" t="e">
        <f>D40*#REF!</f>
        <v>#REF!</v>
      </c>
      <c r="E47" s="42" t="e">
        <f>E40*#REF!</f>
        <v>#REF!</v>
      </c>
      <c r="F47" s="42" t="e">
        <f>F40*#REF!</f>
        <v>#REF!</v>
      </c>
      <c r="G47" s="42" t="e">
        <f>G40*#REF!</f>
        <v>#REF!</v>
      </c>
      <c r="H47" s="42" t="e">
        <f>H40*#REF!</f>
        <v>#REF!</v>
      </c>
      <c r="I47" s="42" t="e">
        <f>I40*#REF!</f>
        <v>#REF!</v>
      </c>
      <c r="J47" s="42" t="e">
        <f>J40*#REF!</f>
        <v>#REF!</v>
      </c>
    </row>
    <row r="48" spans="1:10" ht="12.75">
      <c r="A48" s="130" t="s">
        <v>128</v>
      </c>
      <c r="B48" s="130"/>
      <c r="C48" s="42">
        <f>C45-C44</f>
        <v>0</v>
      </c>
      <c r="D48" s="42">
        <f aca="true" t="shared" si="12" ref="D48:J48">D45-D44</f>
        <v>0</v>
      </c>
      <c r="E48" s="42">
        <f t="shared" si="12"/>
        <v>0</v>
      </c>
      <c r="F48" s="42">
        <f t="shared" si="12"/>
        <v>0</v>
      </c>
      <c r="G48" s="42">
        <f t="shared" si="12"/>
        <v>0</v>
      </c>
      <c r="H48" s="42">
        <f t="shared" si="12"/>
        <v>0</v>
      </c>
      <c r="I48" s="42">
        <f t="shared" si="12"/>
        <v>0</v>
      </c>
      <c r="J48" s="42">
        <f t="shared" si="12"/>
        <v>0</v>
      </c>
    </row>
    <row r="49" spans="1:3" ht="12.75">
      <c r="A49" s="130" t="s">
        <v>129</v>
      </c>
      <c r="B49" s="130"/>
      <c r="C49" s="42">
        <f>SUM(C44:J44)</f>
        <v>0</v>
      </c>
    </row>
    <row r="50" spans="1:3" ht="12.75">
      <c r="A50" s="130" t="s">
        <v>130</v>
      </c>
      <c r="B50" s="130"/>
      <c r="C50" s="42">
        <f>SUM(C45:J45)</f>
        <v>0</v>
      </c>
    </row>
    <row r="51" spans="1:3" ht="12.75">
      <c r="A51" s="130" t="s">
        <v>131</v>
      </c>
      <c r="B51" s="130"/>
      <c r="C51" s="42">
        <f>SUM(C48:J48)</f>
        <v>0</v>
      </c>
    </row>
    <row r="53" spans="1:2" ht="15">
      <c r="A53" s="131"/>
      <c r="B53" s="131"/>
    </row>
  </sheetData>
  <sheetProtection sheet="1" objects="1" scenarios="1"/>
  <dataValidations count="7">
    <dataValidation type="list" allowBlank="1" showInputMessage="1" showErrorMessage="1" sqref="C7:J7">
      <formula1>"owned, share leased, rented"</formula1>
    </dataValidation>
    <dataValidation type="list" allowBlank="1" showInputMessage="1" showErrorMessage="1" sqref="C6:J6">
      <formula1>"crop,livestock,"</formula1>
    </dataValidation>
    <dataValidation type="custom" showInputMessage="1" showErrorMessage="1" errorTitle="infeasible marketting plan" error="the marketting plan is infeasible you plan to sell more than production + inventory carried forward" sqref="C27:J27">
      <formula1>C27+C30+C33+C36&lt;=C23</formula1>
    </dataValidation>
    <dataValidation type="custom" showInputMessage="1" showErrorMessage="1" errorTitle="infeasible marketting plan" error="The marketting plan is infeasible. You plan to sell more than production and inventory carried forward." sqref="C30">
      <formula1>C27+C30+C33+C36&lt;=C23</formula1>
    </dataValidation>
    <dataValidation type="custom" showInputMessage="1" showErrorMessage="1" errorTitle="infeasible marketing plan" error="the marketing plan is infeasible.  Yopu plan to sell more than production + inventory carried forward." sqref="D30:J30">
      <formula1>D27+D30+D33+D36&lt;=D23</formula1>
    </dataValidation>
    <dataValidation type="custom" showInputMessage="1" showErrorMessage="1" errorTitle="infeasible marketting plan" error="The marketting plan is infeasible. You plan to sell more than production and inventory carried forward." sqref="C33:J33">
      <formula1>C30+C33+C36+C27&lt;=C23</formula1>
    </dataValidation>
    <dataValidation type="custom" showInputMessage="1" showErrorMessage="1" errorTitle="infeasible marketting plan" error="The marketting plan is infeasible. You plan to sell more than production and inventory carried forward." sqref="C36:J36">
      <formula1>C33+C36+C27+C30&lt;=C23</formula1>
    </dataValidation>
  </dataValidations>
  <printOptions/>
  <pageMargins left="0.74" right="0.74" top="0.99" bottom="0.99" header="0.5" footer="0.5"/>
  <pageSetup fitToHeight="1" fitToWidth="1" horizontalDpi="300" verticalDpi="300" orientation="landscape" scale="74" r:id="rId3"/>
  <headerFooter alignWithMargins="0">
    <oddHeader>&amp;C&amp;A</oddHeader>
  </headerFooter>
  <legacyDrawing r:id="rId2"/>
</worksheet>
</file>

<file path=xl/worksheets/sheet3.xml><?xml version="1.0" encoding="utf-8"?>
<worksheet xmlns="http://schemas.openxmlformats.org/spreadsheetml/2006/main" xmlns:r="http://schemas.openxmlformats.org/officeDocument/2006/relationships">
  <sheetPr codeName="Sheet3" transitionEvaluation="1"/>
  <dimension ref="A1:J85"/>
  <sheetViews>
    <sheetView showGridLines="0" zoomScale="85" zoomScaleNormal="85" workbookViewId="0" topLeftCell="A1">
      <selection activeCell="C7" sqref="C7"/>
    </sheetView>
  </sheetViews>
  <sheetFormatPr defaultColWidth="8.7109375" defaultRowHeight="12.75"/>
  <cols>
    <col min="1" max="1" width="36.57421875" style="10" customWidth="1"/>
    <col min="2" max="2" width="15.00390625" style="10" customWidth="1"/>
    <col min="3" max="3" width="13.140625" style="10" customWidth="1"/>
    <col min="4" max="4" width="13.28125" style="10" customWidth="1"/>
    <col min="5" max="5" width="12.57421875" style="10" customWidth="1"/>
    <col min="6" max="6" width="12.28125" style="10" customWidth="1"/>
    <col min="7" max="10" width="13.7109375" style="10" customWidth="1"/>
    <col min="11" max="16384" width="8.7109375" style="10" customWidth="1"/>
  </cols>
  <sheetData>
    <row r="1" spans="1:3" ht="15.75">
      <c r="A1" s="43" t="s">
        <v>90</v>
      </c>
      <c r="C1" s="13"/>
    </row>
    <row r="2" spans="2:10" ht="12.75">
      <c r="B2" s="14"/>
      <c r="C2" s="14" t="s">
        <v>0</v>
      </c>
      <c r="D2" s="14" t="s">
        <v>1</v>
      </c>
      <c r="E2" s="14" t="s">
        <v>2</v>
      </c>
      <c r="F2" s="14" t="s">
        <v>3</v>
      </c>
      <c r="G2" s="14" t="s">
        <v>4</v>
      </c>
      <c r="H2" s="14" t="s">
        <v>5</v>
      </c>
      <c r="I2" s="14" t="s">
        <v>6</v>
      </c>
      <c r="J2" s="14" t="s">
        <v>7</v>
      </c>
    </row>
    <row r="3" spans="1:10" ht="12.75">
      <c r="A3" s="14" t="s">
        <v>8</v>
      </c>
      <c r="B3" s="14"/>
      <c r="C3" s="139">
        <f>'enterprise revenues'!C5</f>
        <v>0</v>
      </c>
      <c r="D3" s="139">
        <f>'enterprise revenues'!D5</f>
        <v>0</v>
      </c>
      <c r="E3" s="139">
        <f>'enterprise revenues'!E5</f>
        <v>0</v>
      </c>
      <c r="F3" s="139">
        <f>'enterprise revenues'!F5</f>
        <v>0</v>
      </c>
      <c r="G3" s="139">
        <f>'enterprise revenues'!G5</f>
        <v>0</v>
      </c>
      <c r="H3" s="139">
        <f>'enterprise revenues'!H5</f>
        <v>0</v>
      </c>
      <c r="I3" s="139">
        <f>'enterprise revenues'!I5</f>
        <v>0</v>
      </c>
      <c r="J3" s="139">
        <f>'enterprise revenues'!J5</f>
        <v>0</v>
      </c>
    </row>
    <row r="4" spans="1:10" ht="12.75">
      <c r="A4" s="14" t="s">
        <v>91</v>
      </c>
      <c r="B4" s="14"/>
      <c r="C4" s="44">
        <f>IF('enterprise revenues'!C6="crop",'enterprise revenues'!C8,'enterprise revenues'!C11)</f>
        <v>0</v>
      </c>
      <c r="D4" s="44">
        <f>IF('enterprise revenues'!D6="crop",'enterprise revenues'!D8,'enterprise revenues'!D11)</f>
        <v>0</v>
      </c>
      <c r="E4" s="44">
        <f>IF('enterprise revenues'!E6="crop",'enterprise revenues'!E8,'enterprise revenues'!E11)</f>
        <v>0</v>
      </c>
      <c r="F4" s="44">
        <f>IF('enterprise revenues'!F6="crop",'enterprise revenues'!F8,'enterprise revenues'!F11)</f>
        <v>0</v>
      </c>
      <c r="G4" s="44">
        <f>IF('enterprise revenues'!G6="crop",'enterprise revenues'!G8,'enterprise revenues'!G11)</f>
        <v>0</v>
      </c>
      <c r="H4" s="44">
        <f>IF('enterprise revenues'!H6="crop",'enterprise revenues'!H8,'enterprise revenues'!H11)</f>
        <v>0</v>
      </c>
      <c r="I4" s="44">
        <f>IF('enterprise revenues'!I6="crop",'enterprise revenues'!I8,'enterprise revenues'!I11)</f>
        <v>0</v>
      </c>
      <c r="J4" s="44">
        <f>IF('enterprise revenues'!J6="crop",'enterprise revenues'!J8,'enterprise revenues'!J11)</f>
        <v>0</v>
      </c>
    </row>
    <row r="5" spans="1:10" ht="12.75">
      <c r="A5" s="45" t="s">
        <v>52</v>
      </c>
      <c r="B5" s="45"/>
      <c r="C5" s="46"/>
      <c r="D5" s="46"/>
      <c r="E5" s="46"/>
      <c r="F5" s="46"/>
      <c r="G5" s="46"/>
      <c r="H5" s="46"/>
      <c r="I5" s="46"/>
      <c r="J5" s="46"/>
    </row>
    <row r="6" spans="1:2" ht="15.75">
      <c r="A6" s="148" t="s">
        <v>110</v>
      </c>
      <c r="B6" s="47"/>
    </row>
    <row r="7" spans="1:10" ht="12.75">
      <c r="A7" s="10" t="s">
        <v>12</v>
      </c>
      <c r="B7" s="48"/>
      <c r="C7" s="41"/>
      <c r="D7" s="41"/>
      <c r="E7" s="41"/>
      <c r="F7" s="41"/>
      <c r="G7" s="41"/>
      <c r="H7" s="41"/>
      <c r="I7" s="41"/>
      <c r="J7" s="41"/>
    </row>
    <row r="8" spans="1:10" ht="12.75">
      <c r="A8" s="10" t="s">
        <v>13</v>
      </c>
      <c r="B8" s="48"/>
      <c r="C8" s="41"/>
      <c r="D8" s="41"/>
      <c r="E8" s="41"/>
      <c r="F8" s="41"/>
      <c r="G8" s="41"/>
      <c r="H8" s="41"/>
      <c r="I8" s="41"/>
      <c r="J8" s="41"/>
    </row>
    <row r="9" spans="1:10" ht="12.75">
      <c r="A9" s="10" t="s">
        <v>14</v>
      </c>
      <c r="B9" s="48"/>
      <c r="C9" s="41"/>
      <c r="D9" s="41"/>
      <c r="E9" s="41"/>
      <c r="F9" s="41"/>
      <c r="G9" s="41"/>
      <c r="H9" s="41"/>
      <c r="I9" s="41"/>
      <c r="J9" s="41"/>
    </row>
    <row r="10" spans="1:10" ht="12.75">
      <c r="A10" s="10" t="s">
        <v>15</v>
      </c>
      <c r="B10" s="48"/>
      <c r="C10" s="41"/>
      <c r="D10" s="41"/>
      <c r="E10" s="41"/>
      <c r="F10" s="41"/>
      <c r="G10" s="41"/>
      <c r="H10" s="41"/>
      <c r="I10" s="41"/>
      <c r="J10" s="41"/>
    </row>
    <row r="11" spans="1:10" ht="12.75">
      <c r="A11" s="10" t="s">
        <v>161</v>
      </c>
      <c r="B11" s="48"/>
      <c r="C11" s="41"/>
      <c r="D11" s="165"/>
      <c r="E11" s="41"/>
      <c r="F11" s="41"/>
      <c r="G11" s="41"/>
      <c r="H11" s="41"/>
      <c r="I11" s="41"/>
      <c r="J11" s="41"/>
    </row>
    <row r="12" spans="1:10" ht="12.75">
      <c r="A12" s="10" t="s">
        <v>17</v>
      </c>
      <c r="B12" s="48"/>
      <c r="C12" s="41"/>
      <c r="D12" s="41"/>
      <c r="E12" s="41"/>
      <c r="F12" s="41"/>
      <c r="G12" s="41"/>
      <c r="H12" s="41"/>
      <c r="I12" s="41"/>
      <c r="J12" s="41"/>
    </row>
    <row r="13" spans="1:10" ht="12.75">
      <c r="A13" s="10" t="s">
        <v>48</v>
      </c>
      <c r="B13" s="48"/>
      <c r="C13" s="41"/>
      <c r="D13" s="41"/>
      <c r="E13" s="41"/>
      <c r="F13" s="41"/>
      <c r="G13" s="41"/>
      <c r="H13" s="41"/>
      <c r="I13" s="41"/>
      <c r="J13" s="41"/>
    </row>
    <row r="14" spans="1:10" ht="12.75">
      <c r="A14" s="10" t="s">
        <v>18</v>
      </c>
      <c r="B14" s="48"/>
      <c r="C14" s="41"/>
      <c r="D14" s="41"/>
      <c r="E14" s="41"/>
      <c r="F14" s="41"/>
      <c r="G14" s="41"/>
      <c r="H14" s="41"/>
      <c r="I14" s="41"/>
      <c r="J14" s="41"/>
    </row>
    <row r="15" spans="1:10" ht="12.75">
      <c r="A15" s="10" t="s">
        <v>55</v>
      </c>
      <c r="B15" s="48"/>
      <c r="C15" s="41"/>
      <c r="D15" s="41"/>
      <c r="E15" s="41"/>
      <c r="F15" s="41"/>
      <c r="G15" s="41"/>
      <c r="H15" s="41"/>
      <c r="I15" s="41"/>
      <c r="J15" s="41"/>
    </row>
    <row r="16" spans="1:10" ht="12.75">
      <c r="A16" s="10" t="s">
        <v>207</v>
      </c>
      <c r="B16" s="48"/>
      <c r="C16" s="41"/>
      <c r="D16" s="41"/>
      <c r="E16" s="41"/>
      <c r="F16" s="41"/>
      <c r="G16" s="41"/>
      <c r="H16" s="41"/>
      <c r="I16" s="41"/>
      <c r="J16" s="41"/>
    </row>
    <row r="17" spans="1:10" ht="12.75">
      <c r="A17" s="10" t="s">
        <v>19</v>
      </c>
      <c r="B17" s="48"/>
      <c r="C17" s="41"/>
      <c r="D17" s="41"/>
      <c r="E17" s="41"/>
      <c r="F17" s="41"/>
      <c r="G17" s="41"/>
      <c r="H17" s="41"/>
      <c r="I17" s="41"/>
      <c r="J17" s="41"/>
    </row>
    <row r="18" spans="1:10" ht="12.75">
      <c r="A18" s="10" t="s">
        <v>53</v>
      </c>
      <c r="B18" s="48"/>
      <c r="C18" s="41"/>
      <c r="D18" s="41"/>
      <c r="E18" s="41"/>
      <c r="F18" s="41"/>
      <c r="G18" s="41"/>
      <c r="H18" s="41"/>
      <c r="I18" s="41"/>
      <c r="J18" s="41"/>
    </row>
    <row r="19" spans="1:10" ht="12.75">
      <c r="A19" s="10" t="s">
        <v>20</v>
      </c>
      <c r="B19" s="48"/>
      <c r="C19" s="41"/>
      <c r="D19" s="41"/>
      <c r="E19" s="41"/>
      <c r="F19" s="41"/>
      <c r="G19" s="41"/>
      <c r="H19" s="41"/>
      <c r="I19" s="41"/>
      <c r="J19" s="41"/>
    </row>
    <row r="20" spans="1:10" ht="12.75">
      <c r="A20" s="10" t="s">
        <v>54</v>
      </c>
      <c r="B20" s="48"/>
      <c r="C20" s="41"/>
      <c r="D20" s="41"/>
      <c r="E20" s="41"/>
      <c r="F20" s="41"/>
      <c r="G20" s="41"/>
      <c r="H20" s="41"/>
      <c r="I20" s="41"/>
      <c r="J20" s="41"/>
    </row>
    <row r="21" spans="1:10" ht="12.75">
      <c r="A21" s="10" t="s">
        <v>21</v>
      </c>
      <c r="B21" s="48"/>
      <c r="C21" s="41"/>
      <c r="D21" s="41"/>
      <c r="E21" s="41"/>
      <c r="F21" s="41"/>
      <c r="G21" s="41"/>
      <c r="H21" s="41"/>
      <c r="I21" s="41"/>
      <c r="J21" s="41"/>
    </row>
    <row r="22" spans="1:10" ht="12.75">
      <c r="A22" s="10" t="s">
        <v>22</v>
      </c>
      <c r="B22" s="48"/>
      <c r="C22" s="41"/>
      <c r="D22" s="41"/>
      <c r="E22" s="41"/>
      <c r="F22" s="41"/>
      <c r="G22" s="41"/>
      <c r="H22" s="41"/>
      <c r="I22" s="41"/>
      <c r="J22" s="41"/>
    </row>
    <row r="23" spans="1:10" ht="12.75">
      <c r="A23" s="149" t="s">
        <v>111</v>
      </c>
      <c r="B23" s="149"/>
      <c r="C23" s="75"/>
      <c r="D23" s="75"/>
      <c r="E23" s="75"/>
      <c r="F23" s="75"/>
      <c r="G23" s="75"/>
      <c r="H23" s="75"/>
      <c r="I23" s="75"/>
      <c r="J23" s="75"/>
    </row>
    <row r="24" spans="1:2" ht="15.75">
      <c r="A24" s="148" t="s">
        <v>112</v>
      </c>
      <c r="B24" s="47"/>
    </row>
    <row r="25" spans="1:10" ht="12.75">
      <c r="A25" s="60"/>
      <c r="B25" s="48"/>
      <c r="C25" s="98"/>
      <c r="D25" s="41"/>
      <c r="E25" s="98"/>
      <c r="F25" s="98"/>
      <c r="G25" s="98"/>
      <c r="H25" s="98"/>
      <c r="I25" s="98"/>
      <c r="J25" s="98"/>
    </row>
    <row r="26" spans="1:10" ht="12.75">
      <c r="A26" s="60"/>
      <c r="B26" s="48"/>
      <c r="C26" s="98"/>
      <c r="D26" s="41"/>
      <c r="E26" s="98"/>
      <c r="F26" s="98"/>
      <c r="G26" s="98"/>
      <c r="H26" s="98"/>
      <c r="I26" s="98"/>
      <c r="J26" s="98"/>
    </row>
    <row r="27" spans="1:10" ht="12.75">
      <c r="A27" s="97"/>
      <c r="B27" s="48"/>
      <c r="C27" s="98"/>
      <c r="D27" s="98"/>
      <c r="E27" s="98"/>
      <c r="F27" s="98"/>
      <c r="G27" s="98"/>
      <c r="H27" s="98"/>
      <c r="I27" s="98"/>
      <c r="J27" s="98"/>
    </row>
    <row r="28" spans="1:10" ht="12.75">
      <c r="A28" s="97"/>
      <c r="B28" s="48"/>
      <c r="C28" s="98"/>
      <c r="D28" s="98"/>
      <c r="E28" s="98"/>
      <c r="F28" s="98"/>
      <c r="G28" s="98"/>
      <c r="H28" s="98"/>
      <c r="I28" s="98"/>
      <c r="J28" s="98"/>
    </row>
    <row r="29" spans="1:10" ht="12.75">
      <c r="A29" s="97"/>
      <c r="B29" s="48"/>
      <c r="C29" s="98"/>
      <c r="D29" s="98"/>
      <c r="E29" s="98"/>
      <c r="F29" s="98"/>
      <c r="G29" s="98"/>
      <c r="H29" s="98"/>
      <c r="I29" s="98"/>
      <c r="J29" s="98"/>
    </row>
    <row r="30" spans="1:10" ht="12.75">
      <c r="A30" s="97"/>
      <c r="B30" s="48"/>
      <c r="C30" s="98"/>
      <c r="D30" s="98"/>
      <c r="E30" s="98"/>
      <c r="F30" s="98"/>
      <c r="G30" s="98"/>
      <c r="H30" s="98"/>
      <c r="I30" s="98"/>
      <c r="J30" s="98"/>
    </row>
    <row r="31" spans="1:10" ht="12.75">
      <c r="A31" s="97"/>
      <c r="B31" s="48"/>
      <c r="C31" s="98"/>
      <c r="D31" s="98"/>
      <c r="E31" s="98"/>
      <c r="F31" s="98"/>
      <c r="G31" s="98"/>
      <c r="H31" s="98"/>
      <c r="I31" s="98"/>
      <c r="J31" s="98"/>
    </row>
    <row r="32" spans="1:10" ht="12.75">
      <c r="A32" s="97"/>
      <c r="B32" s="48"/>
      <c r="C32" s="98"/>
      <c r="D32" s="98"/>
      <c r="E32" s="98"/>
      <c r="F32" s="98"/>
      <c r="G32" s="98"/>
      <c r="H32" s="98"/>
      <c r="I32" s="98"/>
      <c r="J32" s="98"/>
    </row>
    <row r="33" spans="1:10" ht="12.75">
      <c r="A33" s="97"/>
      <c r="B33" s="48"/>
      <c r="C33" s="98"/>
      <c r="D33" s="98"/>
      <c r="E33" s="98"/>
      <c r="F33" s="98"/>
      <c r="G33" s="98"/>
      <c r="H33" s="98"/>
      <c r="I33" s="98"/>
      <c r="J33" s="98"/>
    </row>
    <row r="34" spans="1:10" ht="12.75">
      <c r="A34" s="97"/>
      <c r="B34" s="48"/>
      <c r="C34" s="98"/>
      <c r="D34" s="98"/>
      <c r="E34" s="98"/>
      <c r="F34" s="98"/>
      <c r="G34" s="98"/>
      <c r="H34" s="98"/>
      <c r="I34" s="98"/>
      <c r="J34" s="98"/>
    </row>
    <row r="35" spans="1:10" ht="12.75">
      <c r="A35" s="97"/>
      <c r="B35" s="48"/>
      <c r="C35" s="98"/>
      <c r="D35" s="98"/>
      <c r="E35" s="98"/>
      <c r="F35" s="98"/>
      <c r="G35" s="98"/>
      <c r="H35" s="98"/>
      <c r="I35" s="98"/>
      <c r="J35" s="98"/>
    </row>
    <row r="36" spans="1:10" ht="12.75">
      <c r="A36" s="97"/>
      <c r="B36" s="48"/>
      <c r="C36" s="98"/>
      <c r="D36" s="98"/>
      <c r="E36" s="98"/>
      <c r="F36" s="98"/>
      <c r="G36" s="98"/>
      <c r="H36" s="98"/>
      <c r="I36" s="98"/>
      <c r="J36" s="98"/>
    </row>
    <row r="37" spans="1:10" ht="12.75">
      <c r="A37" s="97"/>
      <c r="B37" s="48"/>
      <c r="C37" s="98"/>
      <c r="D37" s="98"/>
      <c r="E37" s="98"/>
      <c r="F37" s="98"/>
      <c r="G37" s="98"/>
      <c r="H37" s="98"/>
      <c r="I37" s="98"/>
      <c r="J37" s="98"/>
    </row>
    <row r="38" spans="1:10" ht="12.75">
      <c r="A38" s="97"/>
      <c r="B38" s="48"/>
      <c r="C38" s="98"/>
      <c r="D38" s="98"/>
      <c r="E38" s="98"/>
      <c r="F38" s="98"/>
      <c r="G38" s="98"/>
      <c r="H38" s="98"/>
      <c r="I38" s="98"/>
      <c r="J38" s="98"/>
    </row>
    <row r="39" spans="1:10" ht="12.75">
      <c r="A39" s="14" t="s">
        <v>162</v>
      </c>
      <c r="B39" s="14"/>
      <c r="C39" s="51">
        <f aca="true" t="shared" si="0" ref="C39:J39">SUM(C7:C38)</f>
        <v>0</v>
      </c>
      <c r="D39" s="51">
        <f t="shared" si="0"/>
        <v>0</v>
      </c>
      <c r="E39" s="51">
        <f t="shared" si="0"/>
        <v>0</v>
      </c>
      <c r="F39" s="51">
        <f t="shared" si="0"/>
        <v>0</v>
      </c>
      <c r="G39" s="51">
        <f t="shared" si="0"/>
        <v>0</v>
      </c>
      <c r="H39" s="51">
        <f t="shared" si="0"/>
        <v>0</v>
      </c>
      <c r="I39" s="51">
        <f t="shared" si="0"/>
        <v>0</v>
      </c>
      <c r="J39" s="51">
        <f t="shared" si="0"/>
        <v>0</v>
      </c>
    </row>
    <row r="40" spans="1:10" ht="15.75">
      <c r="A40" s="43" t="s">
        <v>113</v>
      </c>
      <c r="B40" s="14"/>
      <c r="C40" s="8"/>
      <c r="E40" s="8"/>
      <c r="F40" s="8"/>
      <c r="G40" s="8"/>
      <c r="H40" s="8"/>
      <c r="I40" s="8"/>
      <c r="J40" s="8"/>
    </row>
    <row r="41" spans="1:3" ht="12.75">
      <c r="A41" s="74" t="s">
        <v>63</v>
      </c>
      <c r="C41" s="14" t="s">
        <v>69</v>
      </c>
    </row>
    <row r="42" spans="1:10" ht="12.75">
      <c r="A42" s="10" t="s">
        <v>163</v>
      </c>
      <c r="B42" s="5"/>
      <c r="C42" s="83" t="e">
        <f>IF('enterprise revenues'!C7="owned",('enterprise revenues'!C10/'enterprise revenues'!$B$18),0)</f>
        <v>#DIV/0!</v>
      </c>
      <c r="D42" s="83" t="e">
        <f>IF('enterprise revenues'!D7="owned",('enterprise revenues'!D10/'enterprise revenues'!$B$18),0)</f>
        <v>#DIV/0!</v>
      </c>
      <c r="E42" s="83" t="e">
        <f>IF('enterprise revenues'!E7="owned",('enterprise revenues'!E10/'enterprise revenues'!$B$18),0)</f>
        <v>#DIV/0!</v>
      </c>
      <c r="F42" s="83" t="e">
        <f>IF('enterprise revenues'!F7="owned",('enterprise revenues'!F10/'enterprise revenues'!$B$18),0)</f>
        <v>#DIV/0!</v>
      </c>
      <c r="G42" s="83" t="e">
        <f>IF('enterprise revenues'!G7="owned",('enterprise revenues'!G10/'enterprise revenues'!$B$18),0)</f>
        <v>#DIV/0!</v>
      </c>
      <c r="H42" s="83" t="e">
        <f>IF('enterprise revenues'!H7="owned",('enterprise revenues'!H10/'enterprise revenues'!$B$18),0)</f>
        <v>#DIV/0!</v>
      </c>
      <c r="I42" s="83" t="e">
        <f>IF('enterprise revenues'!I7="owned",('enterprise revenues'!I10/'enterprise revenues'!$B$18),0)</f>
        <v>#DIV/0!</v>
      </c>
      <c r="J42" s="83" t="e">
        <f>IF('enterprise revenues'!J7="owned",('enterprise revenues'!J10/'enterprise revenues'!$B$18),0)</f>
        <v>#DIV/0!</v>
      </c>
    </row>
    <row r="43" spans="1:10" ht="12.75">
      <c r="A43" s="10" t="s">
        <v>164</v>
      </c>
      <c r="B43" s="52">
        <f>IF(C3="",0,C43)+IF(D3="",0,D43)+IF(E3="",0,E43)+IF(F3="",0,F43)+IF(G3="",0,G43)+IF(H3="",0,H43)+IF(I3="",0,I43)+IF(J3="",0,J43)</f>
        <v>0</v>
      </c>
      <c r="C43" s="118"/>
      <c r="D43" s="118"/>
      <c r="E43" s="118"/>
      <c r="F43" s="118"/>
      <c r="G43" s="118"/>
      <c r="H43" s="118"/>
      <c r="I43" s="118"/>
      <c r="J43" s="118"/>
    </row>
    <row r="44" ht="15.75">
      <c r="A44" s="148" t="s">
        <v>115</v>
      </c>
    </row>
    <row r="45" spans="1:10" ht="12.75">
      <c r="A45" s="45" t="s">
        <v>108</v>
      </c>
      <c r="B45" s="49"/>
      <c r="C45" s="46"/>
      <c r="D45" s="46"/>
      <c r="E45" s="46"/>
      <c r="F45" s="46"/>
      <c r="G45" s="46"/>
      <c r="H45" s="46"/>
      <c r="I45" s="46"/>
      <c r="J45" s="50"/>
    </row>
    <row r="46" spans="1:10" ht="12.75">
      <c r="A46" s="10" t="s">
        <v>23</v>
      </c>
      <c r="B46" s="53"/>
      <c r="C46" s="51">
        <f>IF(C$4=0,0,($B46*C$43)/'enterprise revenues'!C$8)</f>
        <v>0</v>
      </c>
      <c r="D46" s="51">
        <f>IF(D$4=0,0,($B46*D$43)/'enterprise revenues'!D$8)</f>
        <v>0</v>
      </c>
      <c r="E46" s="51">
        <f>IF(E$4=0,0,($B46*E$43)/'enterprise revenues'!E$8)</f>
        <v>0</v>
      </c>
      <c r="F46" s="51">
        <f>IF(F$4=0,0,($B46*F$43)/'enterprise revenues'!F$8)</f>
        <v>0</v>
      </c>
      <c r="G46" s="51">
        <f>IF(G$4=0,0,($B46*G$43)/'enterprise revenues'!G$8)</f>
        <v>0</v>
      </c>
      <c r="H46" s="51">
        <f>IF(H$4=0,0,($B46*H$43)/'enterprise revenues'!H$8)</f>
        <v>0</v>
      </c>
      <c r="I46" s="51">
        <f>IF(I$4=0,0,($B46*I$43)/'enterprise revenues'!I$8)</f>
        <v>0</v>
      </c>
      <c r="J46" s="51">
        <f>IF(J$4=0,0,($B46*J$43)/'enterprise revenues'!J$8)</f>
        <v>0</v>
      </c>
    </row>
    <row r="47" spans="1:10" ht="12.75">
      <c r="A47" s="10" t="s">
        <v>68</v>
      </c>
      <c r="B47" s="53"/>
      <c r="C47" s="51">
        <f>IF(C$4=0,0,($B47*C$43)/'enterprise revenues'!C$8)</f>
        <v>0</v>
      </c>
      <c r="D47" s="51">
        <f>IF(D$4=0,0,($B47*D$43)/'enterprise revenues'!D$8)</f>
        <v>0</v>
      </c>
      <c r="E47" s="51">
        <f>IF(E$4=0,0,($B47*E$43)/'enterprise revenues'!E$8)</f>
        <v>0</v>
      </c>
      <c r="F47" s="51">
        <f>IF(F$4=0,0,($B47*F$43)/'enterprise revenues'!F$8)</f>
        <v>0</v>
      </c>
      <c r="G47" s="51">
        <f>IF(G$4=0,0,($B47*G$43)/'enterprise revenues'!G$8)</f>
        <v>0</v>
      </c>
      <c r="H47" s="51">
        <f>IF(H$4=0,0,($B47*H$43)/'enterprise revenues'!H$8)</f>
        <v>0</v>
      </c>
      <c r="I47" s="51">
        <f>IF(I$4=0,0,($B47*I$43)/'enterprise revenues'!I$8)</f>
        <v>0</v>
      </c>
      <c r="J47" s="51">
        <f>IF(J$4=0,0,($B47*J$43)/'enterprise revenues'!J$8)</f>
        <v>0</v>
      </c>
    </row>
    <row r="48" spans="1:10" ht="12.75">
      <c r="A48" s="10" t="s">
        <v>24</v>
      </c>
      <c r="B48" s="53"/>
      <c r="C48" s="51">
        <f>IF(C$4=0,0,($B48*C$43)/'enterprise revenues'!C$8)</f>
        <v>0</v>
      </c>
      <c r="D48" s="51">
        <f>IF(D$4=0,0,($B48*D$43)/'enterprise revenues'!D$8)</f>
        <v>0</v>
      </c>
      <c r="E48" s="51">
        <f>IF(E$4=0,0,($B48*E$43)/'enterprise revenues'!E$8)</f>
        <v>0</v>
      </c>
      <c r="F48" s="51">
        <f>IF(F$4=0,0,($B48*F$43)/'enterprise revenues'!F$8)</f>
        <v>0</v>
      </c>
      <c r="G48" s="51">
        <f>IF(G$4=0,0,($B48*G$43)/'enterprise revenues'!G$8)</f>
        <v>0</v>
      </c>
      <c r="H48" s="51">
        <f>IF(H$4=0,0,($B48*H$43)/'enterprise revenues'!H$8)</f>
        <v>0</v>
      </c>
      <c r="I48" s="51">
        <f>IF(I$4=0,0,($B48*I$43)/'enterprise revenues'!I$8)</f>
        <v>0</v>
      </c>
      <c r="J48" s="51">
        <f>IF(J$4=0,0,($B48*J$43)/'enterprise revenues'!J$8)</f>
        <v>0</v>
      </c>
    </row>
    <row r="49" spans="1:10" ht="12.75">
      <c r="A49" s="10" t="s">
        <v>18</v>
      </c>
      <c r="B49" s="53"/>
      <c r="C49" s="51">
        <f>IF(C$4=0,0,($B49*C$43)/'enterprise revenues'!C$8)</f>
        <v>0</v>
      </c>
      <c r="D49" s="51">
        <f>IF(D$4=0,0,($B49*D$43)/'enterprise revenues'!D$8)</f>
        <v>0</v>
      </c>
      <c r="E49" s="51">
        <f>IF(E$4=0,0,($B49*E$43)/'enterprise revenues'!E$8)</f>
        <v>0</v>
      </c>
      <c r="F49" s="51">
        <f>IF(F$4=0,0,($B49*F$43)/'enterprise revenues'!F$8)</f>
        <v>0</v>
      </c>
      <c r="G49" s="51">
        <f>IF(G$4=0,0,($B49*G$43)/'enterprise revenues'!G$8)</f>
        <v>0</v>
      </c>
      <c r="H49" s="51">
        <f>IF(H$4=0,0,($B49*H$43)/'enterprise revenues'!H$8)</f>
        <v>0</v>
      </c>
      <c r="I49" s="51">
        <f>IF(I$4=0,0,($B49*I$43)/'enterprise revenues'!I$8)</f>
        <v>0</v>
      </c>
      <c r="J49" s="51">
        <f>IF(J$4=0,0,($B49*J$43)/'enterprise revenues'!J$8)</f>
        <v>0</v>
      </c>
    </row>
    <row r="50" spans="1:10" ht="12.75">
      <c r="A50" s="10" t="s">
        <v>25</v>
      </c>
      <c r="B50" s="53"/>
      <c r="C50" s="51">
        <f>IF(C$4=0,0,($B50*C$43)/'enterprise revenues'!C$8)</f>
        <v>0</v>
      </c>
      <c r="D50" s="51">
        <f>IF(D$4=0,0,($B50*D$43)/'enterprise revenues'!D$8)</f>
        <v>0</v>
      </c>
      <c r="E50" s="51">
        <f>IF(E$4=0,0,($B50*E$43)/'enterprise revenues'!E$8)</f>
        <v>0</v>
      </c>
      <c r="F50" s="51">
        <f>IF(F$4=0,0,($B50*F$43)/'enterprise revenues'!F$8)</f>
        <v>0</v>
      </c>
      <c r="G50" s="51">
        <f>IF(G$4=0,0,($B50*G$43)/'enterprise revenues'!G$8)</f>
        <v>0</v>
      </c>
      <c r="H50" s="51">
        <f>IF(H$4=0,0,($B50*H$43)/'enterprise revenues'!H$8)</f>
        <v>0</v>
      </c>
      <c r="I50" s="51">
        <f>IF(I$4=0,0,($B50*I$43)/'enterprise revenues'!I$8)</f>
        <v>0</v>
      </c>
      <c r="J50" s="51">
        <f>IF(J$4=0,0,($B50*J$43)/'enterprise revenues'!J$8)</f>
        <v>0</v>
      </c>
    </row>
    <row r="51" spans="1:10" ht="12.75">
      <c r="A51" s="10" t="s">
        <v>28</v>
      </c>
      <c r="B51" s="53"/>
      <c r="C51" s="51">
        <f>IF(C$4=0,0,($B51*C$43)/'enterprise revenues'!C$8)</f>
        <v>0</v>
      </c>
      <c r="D51" s="51">
        <f>IF(D$4=0,0,($B51*D$43)/'enterprise revenues'!D$8)</f>
        <v>0</v>
      </c>
      <c r="E51" s="51">
        <f>IF(E$4=0,0,($B51*E$43)/'enterprise revenues'!E$8)</f>
        <v>0</v>
      </c>
      <c r="F51" s="51">
        <f>IF(F$4=0,0,($B51*F$43)/'enterprise revenues'!F$8)</f>
        <v>0</v>
      </c>
      <c r="G51" s="51">
        <f>IF(G$4=0,0,($B51*G$43)/'enterprise revenues'!G$8)</f>
        <v>0</v>
      </c>
      <c r="H51" s="51">
        <f>IF(H$4=0,0,($B51*H$43)/'enterprise revenues'!H$8)</f>
        <v>0</v>
      </c>
      <c r="I51" s="51">
        <f>IF(I$4=0,0,($B51*I$43)/'enterprise revenues'!I$8)</f>
        <v>0</v>
      </c>
      <c r="J51" s="51">
        <f>IF(J$4=0,0,($B51*J$43)/'enterprise revenues'!J$8)</f>
        <v>0</v>
      </c>
    </row>
    <row r="52" spans="1:10" ht="12.75">
      <c r="A52" s="10" t="s">
        <v>27</v>
      </c>
      <c r="B52" s="53"/>
      <c r="C52" s="51">
        <f>IF(C$4=0,0,($B52*C$43)/'enterprise revenues'!C$8)</f>
        <v>0</v>
      </c>
      <c r="D52" s="51">
        <f>IF(D$4=0,0,($B52*D$43)/'enterprise revenues'!D$8)</f>
        <v>0</v>
      </c>
      <c r="E52" s="51">
        <f>IF(E$4=0,0,($B52*E$43)/'enterprise revenues'!E$8)</f>
        <v>0</v>
      </c>
      <c r="F52" s="51">
        <f>IF(F$4=0,0,($B52*F$43)/'enterprise revenues'!F$8)</f>
        <v>0</v>
      </c>
      <c r="G52" s="51">
        <f>IF(G$4=0,0,($B52*G$43)/'enterprise revenues'!G$8)</f>
        <v>0</v>
      </c>
      <c r="H52" s="51">
        <f>IF(H$4=0,0,($B52*H$43)/'enterprise revenues'!H$8)</f>
        <v>0</v>
      </c>
      <c r="I52" s="51">
        <f>IF(I$4=0,0,($B52*I$43)/'enterprise revenues'!I$8)</f>
        <v>0</v>
      </c>
      <c r="J52" s="51">
        <f>IF(J$4=0,0,($B52*J$43)/'enterprise revenues'!J$8)</f>
        <v>0</v>
      </c>
    </row>
    <row r="53" spans="1:10" ht="12.75">
      <c r="A53" s="10" t="s">
        <v>165</v>
      </c>
      <c r="B53" s="53"/>
      <c r="C53" s="51">
        <f>IF(C$4=0,0,($B53*C$43)/'enterprise revenues'!C$8)</f>
        <v>0</v>
      </c>
      <c r="D53" s="51">
        <f>IF(D$4=0,0,($B53*D$43)/'enterprise revenues'!D$8)</f>
        <v>0</v>
      </c>
      <c r="E53" s="51">
        <f>IF(E$4=0,0,($B53*E$43)/'enterprise revenues'!E$8)</f>
        <v>0</v>
      </c>
      <c r="F53" s="51">
        <f>IF(F$4=0,0,($B53*F$43)/'enterprise revenues'!F$8)</f>
        <v>0</v>
      </c>
      <c r="G53" s="51">
        <f>IF(G$4=0,0,($B53*G$43)/'enterprise revenues'!G$8)</f>
        <v>0</v>
      </c>
      <c r="H53" s="51">
        <f>IF(H$4=0,0,($B53*H$43)/'enterprise revenues'!H$8)</f>
        <v>0</v>
      </c>
      <c r="I53" s="51">
        <f>IF(I$4=0,0,($B53*I$43)/'enterprise revenues'!I$8)</f>
        <v>0</v>
      </c>
      <c r="J53" s="51">
        <f>IF(J$4=0,0,($B53*J$43)/'enterprise revenues'!J$8)</f>
        <v>0</v>
      </c>
    </row>
    <row r="54" spans="1:10" ht="12.75">
      <c r="A54" s="10" t="s">
        <v>208</v>
      </c>
      <c r="B54" s="53"/>
      <c r="C54" s="51">
        <f>IF(C$4=0,0,($B54*C$43)/'enterprise revenues'!C$8)</f>
        <v>0</v>
      </c>
      <c r="D54" s="51">
        <f>IF(D$4=0,0,($B54*D$43)/'enterprise revenues'!D$8)</f>
        <v>0</v>
      </c>
      <c r="E54" s="51">
        <f>IF(E$4=0,0,($B54*E$43)/'enterprise revenues'!E$8)</f>
        <v>0</v>
      </c>
      <c r="F54" s="51">
        <f>IF(F$4=0,0,($B54*F$43)/'enterprise revenues'!F$8)</f>
        <v>0</v>
      </c>
      <c r="G54" s="51">
        <f>IF(G$4=0,0,($B54*G$43)/'enterprise revenues'!G$8)</f>
        <v>0</v>
      </c>
      <c r="H54" s="51">
        <f>IF(H$4=0,0,($B54*H$43)/'enterprise revenues'!H$8)</f>
        <v>0</v>
      </c>
      <c r="I54" s="51">
        <f>IF(I$4=0,0,($B54*I$43)/'enterprise revenues'!I$8)</f>
        <v>0</v>
      </c>
      <c r="J54" s="51">
        <f>IF(J$4=0,0,($B54*J$43)/'enterprise revenues'!J$8)</f>
        <v>0</v>
      </c>
    </row>
    <row r="55" spans="1:10" ht="12.75">
      <c r="A55" s="92" t="s">
        <v>166</v>
      </c>
      <c r="B55" s="53"/>
      <c r="C55" s="51">
        <f>IF(C$4=0,0,IF(C$42=0,0,($B55*C$42)/'enterprise revenues'!C$8))</f>
        <v>0</v>
      </c>
      <c r="D55" s="51">
        <f>IF(D$4=0,0,IF(D$42=0,0,($B55*D$42)/'enterprise revenues'!D$8))</f>
        <v>0</v>
      </c>
      <c r="E55" s="51">
        <f>IF(E$4=0,0,IF(E$42=0,0,($B55*E$42)/'enterprise revenues'!E$8))</f>
        <v>0</v>
      </c>
      <c r="F55" s="51">
        <f>IF(F$4=0,0,IF(F$42=0,0,($B55*F$42)/'enterprise revenues'!F$8))</f>
        <v>0</v>
      </c>
      <c r="G55" s="51">
        <f>IF(G$4=0,0,IF(G$42=0,0,($B55*G$42)/'enterprise revenues'!G$8))</f>
        <v>0</v>
      </c>
      <c r="H55" s="51">
        <f>IF(H$4=0,0,IF(H$42=0,0,($B55*H$42)/'enterprise revenues'!H$8))</f>
        <v>0</v>
      </c>
      <c r="I55" s="51">
        <f>IF(I$4=0,0,IF(I$42=0,0,($B55*I$42)/'enterprise revenues'!I$8))</f>
        <v>0</v>
      </c>
      <c r="J55" s="51">
        <f>IF(J$4=0,0,IF(J$42=0,0,($B55*J$42)/'enterprise revenues'!J$8))</f>
        <v>0</v>
      </c>
    </row>
    <row r="56" spans="1:10" ht="12.75">
      <c r="A56" s="92" t="s">
        <v>167</v>
      </c>
      <c r="B56" s="53"/>
      <c r="C56" s="51">
        <f>IF(C$4=0,0,IF(C$42=0,0,($B56*C$42)/'enterprise revenues'!C$8))</f>
        <v>0</v>
      </c>
      <c r="D56" s="51">
        <f>IF(D$4=0,0,IF(D$42=0,0,($B56*D$42)/'enterprise revenues'!D$8))</f>
        <v>0</v>
      </c>
      <c r="E56" s="51">
        <f>IF(E$4=0,0,IF(E$42=0,0,($B56*E$42)/'enterprise revenues'!E$8))</f>
        <v>0</v>
      </c>
      <c r="F56" s="51">
        <f>IF(F$4=0,0,IF(F$42=0,0,($B56*F$42)/'enterprise revenues'!F$8))</f>
        <v>0</v>
      </c>
      <c r="G56" s="51">
        <f>IF(G$4=0,0,IF(G$42=0,0,($B56*G$42)/'enterprise revenues'!G$8))</f>
        <v>0</v>
      </c>
      <c r="H56" s="51">
        <f>IF(H$4=0,0,IF(H$42=0,0,($B56*H$42)/'enterprise revenues'!H$8))</f>
        <v>0</v>
      </c>
      <c r="I56" s="51">
        <f>IF(I$4=0,0,IF(I$42=0,0,($B56*I$42)/'enterprise revenues'!I$8))</f>
        <v>0</v>
      </c>
      <c r="J56" s="51">
        <f>IF(J$4=0,0,IF(J$42=0,0,($B56*J$42)/'enterprise revenues'!J$8))</f>
        <v>0</v>
      </c>
    </row>
    <row r="57" spans="1:10" ht="12.75">
      <c r="A57" s="10" t="s">
        <v>49</v>
      </c>
      <c r="B57" s="53"/>
      <c r="C57" s="51">
        <f>IF(C$4=0,0,($B57*C$43)/'enterprise revenues'!C$8)</f>
        <v>0</v>
      </c>
      <c r="D57" s="51">
        <f>IF(D$4=0,0,($B57*D$43)/'enterprise revenues'!D$8)</f>
        <v>0</v>
      </c>
      <c r="E57" s="51">
        <f>IF(E$4=0,0,($B57*E$43)/'enterprise revenues'!E$8)</f>
        <v>0</v>
      </c>
      <c r="F57" s="51">
        <f>IF(F$4=0,0,($B57*F$43)/'enterprise revenues'!F$8)</f>
        <v>0</v>
      </c>
      <c r="G57" s="51">
        <f>IF(G$4=0,0,($B57*G$43)/'enterprise revenues'!G$8)</f>
        <v>0</v>
      </c>
      <c r="H57" s="51">
        <f>IF(H$4=0,0,($B57*H$43)/'enterprise revenues'!H$8)</f>
        <v>0</v>
      </c>
      <c r="I57" s="51">
        <f>IF(I$4=0,0,($B57*I$43)/'enterprise revenues'!I$8)</f>
        <v>0</v>
      </c>
      <c r="J57" s="51">
        <f>IF(J$4=0,0,($B57*J$43)/'enterprise revenues'!J$8)</f>
        <v>0</v>
      </c>
    </row>
    <row r="58" spans="1:10" ht="12.75">
      <c r="A58" s="10" t="s">
        <v>50</v>
      </c>
      <c r="B58" s="53"/>
      <c r="C58" s="51">
        <f>IF(C$4=0,0,($B58*C$43)/'enterprise revenues'!C$8)</f>
        <v>0</v>
      </c>
      <c r="D58" s="51">
        <f>IF(D$4=0,0,($B58*D$43)/'enterprise revenues'!D$8)</f>
        <v>0</v>
      </c>
      <c r="E58" s="51">
        <f>IF(E$4=0,0,($B58*E$43)/'enterprise revenues'!E$8)</f>
        <v>0</v>
      </c>
      <c r="F58" s="51">
        <f>IF(F$4=0,0,($B58*F$43)/'enterprise revenues'!F$8)</f>
        <v>0</v>
      </c>
      <c r="G58" s="51">
        <f>IF(G$4=0,0,($B58*G$43)/'enterprise revenues'!G$8)</f>
        <v>0</v>
      </c>
      <c r="H58" s="51">
        <f>IF(H$4=0,0,($B58*H$43)/'enterprise revenues'!H$8)</f>
        <v>0</v>
      </c>
      <c r="I58" s="51">
        <f>IF(I$4=0,0,($B58*I$43)/'enterprise revenues'!I$8)</f>
        <v>0</v>
      </c>
      <c r="J58" s="51">
        <f>IF(J$4=0,0,($B58*J$43)/'enterprise revenues'!J$8)</f>
        <v>0</v>
      </c>
    </row>
    <row r="59" spans="1:10" ht="12.75">
      <c r="A59" s="10" t="s">
        <v>26</v>
      </c>
      <c r="B59" s="53"/>
      <c r="C59" s="51">
        <f>IF(C$4=0,0,($B59*C$43)/'enterprise revenues'!C$8)</f>
        <v>0</v>
      </c>
      <c r="D59" s="51">
        <f>IF(D$4=0,0,($B59*D$43)/'enterprise revenues'!D$8)</f>
        <v>0</v>
      </c>
      <c r="E59" s="51">
        <f>IF(E$4=0,0,($B59*E$43)/'enterprise revenues'!E$8)</f>
        <v>0</v>
      </c>
      <c r="F59" s="51">
        <f>IF(F$4=0,0,($B59*F$43)/'enterprise revenues'!F$8)</f>
        <v>0</v>
      </c>
      <c r="G59" s="51">
        <f>IF(G$4=0,0,($B59*G$43)/'enterprise revenues'!G$8)</f>
        <v>0</v>
      </c>
      <c r="H59" s="51">
        <f>IF(H$4=0,0,($B59*H$43)/'enterprise revenues'!H$8)</f>
        <v>0</v>
      </c>
      <c r="I59" s="51">
        <f>IF(I$4=0,0,($B59*I$43)/'enterprise revenues'!I$8)</f>
        <v>0</v>
      </c>
      <c r="J59" s="51">
        <f>IF(J$4=0,0,($B59*J$43)/'enterprise revenues'!J$8)</f>
        <v>0</v>
      </c>
    </row>
    <row r="60" spans="1:2" ht="15.75">
      <c r="A60" s="148" t="s">
        <v>114</v>
      </c>
      <c r="B60" s="47"/>
    </row>
    <row r="61" spans="1:10" ht="12.75">
      <c r="A61" s="60"/>
      <c r="B61" s="135"/>
      <c r="C61" s="51">
        <f aca="true" t="shared" si="1" ref="C61:J70">IF(C$4=0,0,($B61*C$43)/C$4)</f>
        <v>0</v>
      </c>
      <c r="D61" s="51">
        <f t="shared" si="1"/>
        <v>0</v>
      </c>
      <c r="E61" s="51">
        <f t="shared" si="1"/>
        <v>0</v>
      </c>
      <c r="F61" s="51">
        <f t="shared" si="1"/>
        <v>0</v>
      </c>
      <c r="G61" s="51">
        <f t="shared" si="1"/>
        <v>0</v>
      </c>
      <c r="H61" s="51">
        <f t="shared" si="1"/>
        <v>0</v>
      </c>
      <c r="I61" s="51">
        <f t="shared" si="1"/>
        <v>0</v>
      </c>
      <c r="J61" s="51">
        <f t="shared" si="1"/>
        <v>0</v>
      </c>
    </row>
    <row r="62" spans="1:10" ht="12.75">
      <c r="A62" s="134"/>
      <c r="B62" s="105"/>
      <c r="C62" s="51">
        <f t="shared" si="1"/>
        <v>0</v>
      </c>
      <c r="D62" s="51">
        <f t="shared" si="1"/>
        <v>0</v>
      </c>
      <c r="E62" s="51">
        <f t="shared" si="1"/>
        <v>0</v>
      </c>
      <c r="F62" s="51">
        <f t="shared" si="1"/>
        <v>0</v>
      </c>
      <c r="G62" s="51">
        <f t="shared" si="1"/>
        <v>0</v>
      </c>
      <c r="H62" s="51">
        <f t="shared" si="1"/>
        <v>0</v>
      </c>
      <c r="I62" s="51">
        <f t="shared" si="1"/>
        <v>0</v>
      </c>
      <c r="J62" s="51">
        <f t="shared" si="1"/>
        <v>0</v>
      </c>
    </row>
    <row r="63" spans="1:10" ht="12.75">
      <c r="A63" s="60"/>
      <c r="B63" s="53"/>
      <c r="C63" s="51">
        <f t="shared" si="1"/>
        <v>0</v>
      </c>
      <c r="D63" s="51">
        <f t="shared" si="1"/>
        <v>0</v>
      </c>
      <c r="E63" s="51">
        <f t="shared" si="1"/>
        <v>0</v>
      </c>
      <c r="F63" s="51">
        <f t="shared" si="1"/>
        <v>0</v>
      </c>
      <c r="G63" s="51">
        <f t="shared" si="1"/>
        <v>0</v>
      </c>
      <c r="H63" s="51">
        <f t="shared" si="1"/>
        <v>0</v>
      </c>
      <c r="I63" s="51">
        <f t="shared" si="1"/>
        <v>0</v>
      </c>
      <c r="J63" s="51">
        <f t="shared" si="1"/>
        <v>0</v>
      </c>
    </row>
    <row r="64" spans="1:10" ht="12.75">
      <c r="A64" s="60"/>
      <c r="B64" s="135"/>
      <c r="C64" s="51">
        <f t="shared" si="1"/>
        <v>0</v>
      </c>
      <c r="D64" s="51">
        <f t="shared" si="1"/>
        <v>0</v>
      </c>
      <c r="E64" s="51">
        <f t="shared" si="1"/>
        <v>0</v>
      </c>
      <c r="F64" s="51">
        <f t="shared" si="1"/>
        <v>0</v>
      </c>
      <c r="G64" s="51">
        <f t="shared" si="1"/>
        <v>0</v>
      </c>
      <c r="H64" s="51">
        <f t="shared" si="1"/>
        <v>0</v>
      </c>
      <c r="I64" s="51">
        <f t="shared" si="1"/>
        <v>0</v>
      </c>
      <c r="J64" s="51">
        <f t="shared" si="1"/>
        <v>0</v>
      </c>
    </row>
    <row r="65" spans="1:10" ht="12.75">
      <c r="A65" s="60"/>
      <c r="B65" s="53"/>
      <c r="C65" s="51">
        <f t="shared" si="1"/>
        <v>0</v>
      </c>
      <c r="D65" s="51">
        <f t="shared" si="1"/>
        <v>0</v>
      </c>
      <c r="E65" s="51">
        <f t="shared" si="1"/>
        <v>0</v>
      </c>
      <c r="F65" s="51">
        <f t="shared" si="1"/>
        <v>0</v>
      </c>
      <c r="G65" s="51">
        <f t="shared" si="1"/>
        <v>0</v>
      </c>
      <c r="H65" s="51">
        <f t="shared" si="1"/>
        <v>0</v>
      </c>
      <c r="I65" s="51">
        <f t="shared" si="1"/>
        <v>0</v>
      </c>
      <c r="J65" s="51">
        <f t="shared" si="1"/>
        <v>0</v>
      </c>
    </row>
    <row r="66" spans="1:10" ht="12.75">
      <c r="A66" s="60"/>
      <c r="B66" s="61"/>
      <c r="C66" s="51">
        <f t="shared" si="1"/>
        <v>0</v>
      </c>
      <c r="D66" s="51">
        <f t="shared" si="1"/>
        <v>0</v>
      </c>
      <c r="E66" s="51">
        <f t="shared" si="1"/>
        <v>0</v>
      </c>
      <c r="F66" s="51">
        <f t="shared" si="1"/>
        <v>0</v>
      </c>
      <c r="G66" s="51">
        <f t="shared" si="1"/>
        <v>0</v>
      </c>
      <c r="H66" s="51">
        <f t="shared" si="1"/>
        <v>0</v>
      </c>
      <c r="I66" s="51">
        <f t="shared" si="1"/>
        <v>0</v>
      </c>
      <c r="J66" s="51">
        <f t="shared" si="1"/>
        <v>0</v>
      </c>
    </row>
    <row r="67" spans="1:10" ht="12.75">
      <c r="A67" s="60"/>
      <c r="B67" s="61"/>
      <c r="C67" s="51">
        <f t="shared" si="1"/>
        <v>0</v>
      </c>
      <c r="D67" s="51">
        <f t="shared" si="1"/>
        <v>0</v>
      </c>
      <c r="E67" s="51">
        <f t="shared" si="1"/>
        <v>0</v>
      </c>
      <c r="F67" s="51">
        <f t="shared" si="1"/>
        <v>0</v>
      </c>
      <c r="G67" s="51">
        <f t="shared" si="1"/>
        <v>0</v>
      </c>
      <c r="H67" s="51">
        <f t="shared" si="1"/>
        <v>0</v>
      </c>
      <c r="I67" s="51">
        <f t="shared" si="1"/>
        <v>0</v>
      </c>
      <c r="J67" s="51">
        <f t="shared" si="1"/>
        <v>0</v>
      </c>
    </row>
    <row r="68" spans="1:10" ht="12.75">
      <c r="A68" s="60"/>
      <c r="B68" s="61"/>
      <c r="C68" s="51">
        <f t="shared" si="1"/>
        <v>0</v>
      </c>
      <c r="D68" s="51">
        <f t="shared" si="1"/>
        <v>0</v>
      </c>
      <c r="E68" s="51">
        <f t="shared" si="1"/>
        <v>0</v>
      </c>
      <c r="F68" s="51">
        <f t="shared" si="1"/>
        <v>0</v>
      </c>
      <c r="G68" s="51">
        <f t="shared" si="1"/>
        <v>0</v>
      </c>
      <c r="H68" s="51">
        <f t="shared" si="1"/>
        <v>0</v>
      </c>
      <c r="I68" s="51">
        <f t="shared" si="1"/>
        <v>0</v>
      </c>
      <c r="J68" s="51">
        <f t="shared" si="1"/>
        <v>0</v>
      </c>
    </row>
    <row r="69" spans="1:10" ht="12.75">
      <c r="A69" s="60"/>
      <c r="B69" s="61"/>
      <c r="C69" s="51">
        <f t="shared" si="1"/>
        <v>0</v>
      </c>
      <c r="D69" s="51">
        <f t="shared" si="1"/>
        <v>0</v>
      </c>
      <c r="E69" s="51">
        <f t="shared" si="1"/>
        <v>0</v>
      </c>
      <c r="F69" s="51">
        <f t="shared" si="1"/>
        <v>0</v>
      </c>
      <c r="G69" s="51">
        <f t="shared" si="1"/>
        <v>0</v>
      </c>
      <c r="H69" s="51">
        <f t="shared" si="1"/>
        <v>0</v>
      </c>
      <c r="I69" s="51">
        <f t="shared" si="1"/>
        <v>0</v>
      </c>
      <c r="J69" s="51">
        <f t="shared" si="1"/>
        <v>0</v>
      </c>
    </row>
    <row r="70" spans="1:10" ht="12.75">
      <c r="A70" s="60"/>
      <c r="B70" s="61"/>
      <c r="C70" s="51">
        <f t="shared" si="1"/>
        <v>0</v>
      </c>
      <c r="D70" s="51">
        <f t="shared" si="1"/>
        <v>0</v>
      </c>
      <c r="E70" s="51">
        <f t="shared" si="1"/>
        <v>0</v>
      </c>
      <c r="F70" s="51">
        <f t="shared" si="1"/>
        <v>0</v>
      </c>
      <c r="G70" s="51">
        <f t="shared" si="1"/>
        <v>0</v>
      </c>
      <c r="H70" s="51">
        <f t="shared" si="1"/>
        <v>0</v>
      </c>
      <c r="I70" s="51">
        <f t="shared" si="1"/>
        <v>0</v>
      </c>
      <c r="J70" s="51">
        <f t="shared" si="1"/>
        <v>0</v>
      </c>
    </row>
    <row r="71" spans="1:10" ht="12.75">
      <c r="A71" s="60"/>
      <c r="B71" s="61"/>
      <c r="C71" s="51">
        <f aca="true" t="shared" si="2" ref="C71:J79">IF(C$4=0,0,($B71*C$43)/C$4)</f>
        <v>0</v>
      </c>
      <c r="D71" s="51">
        <f t="shared" si="2"/>
        <v>0</v>
      </c>
      <c r="E71" s="51">
        <f t="shared" si="2"/>
        <v>0</v>
      </c>
      <c r="F71" s="51">
        <f t="shared" si="2"/>
        <v>0</v>
      </c>
      <c r="G71" s="51">
        <f t="shared" si="2"/>
        <v>0</v>
      </c>
      <c r="H71" s="51">
        <f t="shared" si="2"/>
        <v>0</v>
      </c>
      <c r="I71" s="51">
        <f t="shared" si="2"/>
        <v>0</v>
      </c>
      <c r="J71" s="51">
        <f t="shared" si="2"/>
        <v>0</v>
      </c>
    </row>
    <row r="72" spans="1:10" ht="12.75">
      <c r="A72" s="60"/>
      <c r="B72" s="61"/>
      <c r="C72" s="51">
        <f t="shared" si="2"/>
        <v>0</v>
      </c>
      <c r="D72" s="51">
        <f t="shared" si="2"/>
        <v>0</v>
      </c>
      <c r="E72" s="51">
        <f t="shared" si="2"/>
        <v>0</v>
      </c>
      <c r="F72" s="51">
        <f t="shared" si="2"/>
        <v>0</v>
      </c>
      <c r="G72" s="51">
        <f t="shared" si="2"/>
        <v>0</v>
      </c>
      <c r="H72" s="51">
        <f t="shared" si="2"/>
        <v>0</v>
      </c>
      <c r="I72" s="51">
        <f t="shared" si="2"/>
        <v>0</v>
      </c>
      <c r="J72" s="51">
        <f t="shared" si="2"/>
        <v>0</v>
      </c>
    </row>
    <row r="73" spans="1:10" ht="12.75">
      <c r="A73" s="60"/>
      <c r="B73" s="61"/>
      <c r="C73" s="51">
        <f t="shared" si="2"/>
        <v>0</v>
      </c>
      <c r="D73" s="51">
        <f t="shared" si="2"/>
        <v>0</v>
      </c>
      <c r="E73" s="51">
        <f t="shared" si="2"/>
        <v>0</v>
      </c>
      <c r="F73" s="51">
        <f t="shared" si="2"/>
        <v>0</v>
      </c>
      <c r="G73" s="51">
        <f t="shared" si="2"/>
        <v>0</v>
      </c>
      <c r="H73" s="51">
        <f t="shared" si="2"/>
        <v>0</v>
      </c>
      <c r="I73" s="51">
        <f t="shared" si="2"/>
        <v>0</v>
      </c>
      <c r="J73" s="51">
        <f t="shared" si="2"/>
        <v>0</v>
      </c>
    </row>
    <row r="74" spans="1:10" ht="12.75">
      <c r="A74" s="60"/>
      <c r="B74" s="61"/>
      <c r="C74" s="51">
        <f t="shared" si="2"/>
        <v>0</v>
      </c>
      <c r="D74" s="51">
        <f t="shared" si="2"/>
        <v>0</v>
      </c>
      <c r="E74" s="51">
        <f t="shared" si="2"/>
        <v>0</v>
      </c>
      <c r="F74" s="51">
        <f t="shared" si="2"/>
        <v>0</v>
      </c>
      <c r="G74" s="51">
        <f t="shared" si="2"/>
        <v>0</v>
      </c>
      <c r="H74" s="51">
        <f t="shared" si="2"/>
        <v>0</v>
      </c>
      <c r="I74" s="51">
        <f t="shared" si="2"/>
        <v>0</v>
      </c>
      <c r="J74" s="51">
        <f t="shared" si="2"/>
        <v>0</v>
      </c>
    </row>
    <row r="75" spans="1:10" ht="12.75">
      <c r="A75" s="60"/>
      <c r="B75" s="61"/>
      <c r="C75" s="51">
        <f t="shared" si="2"/>
        <v>0</v>
      </c>
      <c r="D75" s="51">
        <f t="shared" si="2"/>
        <v>0</v>
      </c>
      <c r="E75" s="51">
        <f t="shared" si="2"/>
        <v>0</v>
      </c>
      <c r="F75" s="51">
        <f t="shared" si="2"/>
        <v>0</v>
      </c>
      <c r="G75" s="51">
        <f t="shared" si="2"/>
        <v>0</v>
      </c>
      <c r="H75" s="51">
        <f t="shared" si="2"/>
        <v>0</v>
      </c>
      <c r="I75" s="51">
        <f t="shared" si="2"/>
        <v>0</v>
      </c>
      <c r="J75" s="51">
        <f t="shared" si="2"/>
        <v>0</v>
      </c>
    </row>
    <row r="76" spans="1:10" ht="12.75">
      <c r="A76" s="60"/>
      <c r="B76" s="61"/>
      <c r="C76" s="51">
        <f t="shared" si="2"/>
        <v>0</v>
      </c>
      <c r="D76" s="51">
        <f t="shared" si="2"/>
        <v>0</v>
      </c>
      <c r="E76" s="51">
        <f t="shared" si="2"/>
        <v>0</v>
      </c>
      <c r="F76" s="51">
        <f t="shared" si="2"/>
        <v>0</v>
      </c>
      <c r="G76" s="51">
        <f t="shared" si="2"/>
        <v>0</v>
      </c>
      <c r="H76" s="51">
        <f t="shared" si="2"/>
        <v>0</v>
      </c>
      <c r="I76" s="51">
        <f t="shared" si="2"/>
        <v>0</v>
      </c>
      <c r="J76" s="51">
        <f t="shared" si="2"/>
        <v>0</v>
      </c>
    </row>
    <row r="77" spans="1:10" ht="12.75">
      <c r="A77" s="60"/>
      <c r="B77" s="61"/>
      <c r="C77" s="51">
        <f t="shared" si="2"/>
        <v>0</v>
      </c>
      <c r="D77" s="51">
        <f t="shared" si="2"/>
        <v>0</v>
      </c>
      <c r="E77" s="51">
        <f t="shared" si="2"/>
        <v>0</v>
      </c>
      <c r="F77" s="51">
        <f t="shared" si="2"/>
        <v>0</v>
      </c>
      <c r="G77" s="51">
        <f t="shared" si="2"/>
        <v>0</v>
      </c>
      <c r="H77" s="51">
        <f t="shared" si="2"/>
        <v>0</v>
      </c>
      <c r="I77" s="51">
        <f t="shared" si="2"/>
        <v>0</v>
      </c>
      <c r="J77" s="51">
        <f t="shared" si="2"/>
        <v>0</v>
      </c>
    </row>
    <row r="78" spans="1:10" ht="12.75">
      <c r="A78" s="60"/>
      <c r="B78" s="61"/>
      <c r="C78" s="51">
        <f t="shared" si="2"/>
        <v>0</v>
      </c>
      <c r="D78" s="51">
        <f t="shared" si="2"/>
        <v>0</v>
      </c>
      <c r="E78" s="51">
        <f t="shared" si="2"/>
        <v>0</v>
      </c>
      <c r="F78" s="51">
        <f t="shared" si="2"/>
        <v>0</v>
      </c>
      <c r="G78" s="51">
        <f t="shared" si="2"/>
        <v>0</v>
      </c>
      <c r="H78" s="51">
        <f t="shared" si="2"/>
        <v>0</v>
      </c>
      <c r="I78" s="51">
        <f t="shared" si="2"/>
        <v>0</v>
      </c>
      <c r="J78" s="51">
        <f t="shared" si="2"/>
        <v>0</v>
      </c>
    </row>
    <row r="79" spans="1:10" ht="12.75">
      <c r="A79" s="60"/>
      <c r="B79" s="158"/>
      <c r="C79" s="159">
        <f t="shared" si="2"/>
        <v>0</v>
      </c>
      <c r="D79" s="159">
        <f t="shared" si="2"/>
        <v>0</v>
      </c>
      <c r="E79" s="159">
        <f t="shared" si="2"/>
        <v>0</v>
      </c>
      <c r="F79" s="159">
        <f t="shared" si="2"/>
        <v>0</v>
      </c>
      <c r="G79" s="159">
        <f t="shared" si="2"/>
        <v>0</v>
      </c>
      <c r="H79" s="159">
        <f t="shared" si="2"/>
        <v>0</v>
      </c>
      <c r="I79" s="159">
        <f t="shared" si="2"/>
        <v>0</v>
      </c>
      <c r="J79" s="159">
        <f t="shared" si="2"/>
        <v>0</v>
      </c>
    </row>
    <row r="80" spans="1:10" ht="15.75">
      <c r="A80" s="155" t="s">
        <v>132</v>
      </c>
      <c r="B80" s="157"/>
      <c r="C80" s="8"/>
      <c r="D80" s="8"/>
      <c r="E80" s="8"/>
      <c r="F80" s="8"/>
      <c r="G80" s="8"/>
      <c r="H80" s="8"/>
      <c r="I80" s="8"/>
      <c r="J80" s="8"/>
    </row>
    <row r="81" spans="1:10" ht="12.75">
      <c r="A81" s="2" t="s">
        <v>168</v>
      </c>
      <c r="B81" s="157"/>
      <c r="C81" s="51">
        <f>C39</f>
        <v>0</v>
      </c>
      <c r="D81" s="51">
        <f aca="true" t="shared" si="3" ref="D81:J81">D39</f>
        <v>0</v>
      </c>
      <c r="E81" s="51">
        <f t="shared" si="3"/>
        <v>0</v>
      </c>
      <c r="F81" s="51">
        <f t="shared" si="3"/>
        <v>0</v>
      </c>
      <c r="G81" s="51">
        <f t="shared" si="3"/>
        <v>0</v>
      </c>
      <c r="H81" s="51">
        <f t="shared" si="3"/>
        <v>0</v>
      </c>
      <c r="I81" s="51">
        <f t="shared" si="3"/>
        <v>0</v>
      </c>
      <c r="J81" s="51">
        <f t="shared" si="3"/>
        <v>0</v>
      </c>
    </row>
    <row r="82" spans="1:10" ht="12.75">
      <c r="A82" s="2" t="s">
        <v>169</v>
      </c>
      <c r="B82" s="14"/>
      <c r="C82" s="160">
        <f aca="true" t="shared" si="4" ref="C82:J82">SUM(C46:C59)+SUM(C61:C79)</f>
        <v>0</v>
      </c>
      <c r="D82" s="160">
        <f t="shared" si="4"/>
        <v>0</v>
      </c>
      <c r="E82" s="160">
        <f t="shared" si="4"/>
        <v>0</v>
      </c>
      <c r="F82" s="160">
        <f t="shared" si="4"/>
        <v>0</v>
      </c>
      <c r="G82" s="160">
        <f t="shared" si="4"/>
        <v>0</v>
      </c>
      <c r="H82" s="160">
        <f t="shared" si="4"/>
        <v>0</v>
      </c>
      <c r="I82" s="160">
        <f t="shared" si="4"/>
        <v>0</v>
      </c>
      <c r="J82" s="160">
        <f t="shared" si="4"/>
        <v>0</v>
      </c>
    </row>
    <row r="83" spans="1:10" ht="12.75">
      <c r="A83" s="2" t="s">
        <v>170</v>
      </c>
      <c r="B83" s="48"/>
      <c r="C83" s="51">
        <f aca="true" t="shared" si="5" ref="C83:J83">C39+C82</f>
        <v>0</v>
      </c>
      <c r="D83" s="51">
        <f t="shared" si="5"/>
        <v>0</v>
      </c>
      <c r="E83" s="51">
        <f t="shared" si="5"/>
        <v>0</v>
      </c>
      <c r="F83" s="51">
        <f t="shared" si="5"/>
        <v>0</v>
      </c>
      <c r="G83" s="51">
        <f t="shared" si="5"/>
        <v>0</v>
      </c>
      <c r="H83" s="51">
        <f t="shared" si="5"/>
        <v>0</v>
      </c>
      <c r="I83" s="51">
        <f t="shared" si="5"/>
        <v>0</v>
      </c>
      <c r="J83" s="51">
        <f t="shared" si="5"/>
        <v>0</v>
      </c>
    </row>
    <row r="84" spans="1:10" ht="12.75">
      <c r="A84" s="2" t="s">
        <v>171</v>
      </c>
      <c r="B84" s="48"/>
      <c r="C84" s="51">
        <f aca="true" t="shared" si="6" ref="C84:J84">C$4*C83</f>
        <v>0</v>
      </c>
      <c r="D84" s="51">
        <f t="shared" si="6"/>
        <v>0</v>
      </c>
      <c r="E84" s="51">
        <f t="shared" si="6"/>
        <v>0</v>
      </c>
      <c r="F84" s="51">
        <f t="shared" si="6"/>
        <v>0</v>
      </c>
      <c r="G84" s="51">
        <f t="shared" si="6"/>
        <v>0</v>
      </c>
      <c r="H84" s="51">
        <f t="shared" si="6"/>
        <v>0</v>
      </c>
      <c r="I84" s="51">
        <f t="shared" si="6"/>
        <v>0</v>
      </c>
      <c r="J84" s="51">
        <f t="shared" si="6"/>
        <v>0</v>
      </c>
    </row>
    <row r="85" spans="1:2" ht="12.75">
      <c r="A85" s="2" t="s">
        <v>29</v>
      </c>
      <c r="B85" s="51">
        <f>SUM(C84:J84)</f>
        <v>0</v>
      </c>
    </row>
  </sheetData>
  <sheetProtection sheet="1" objects="1" scenarios="1"/>
  <dataValidations count="1">
    <dataValidation errorStyle="warning" type="custom" allowBlank="1" showInputMessage="1" showErrorMessage="1" errorTitle="allocations don't = 100%" error="The sum of resource allocations don't equal 100%" sqref="C43:J43">
      <formula1>SUM($C43:$J43)=1</formula1>
    </dataValidation>
  </dataValidations>
  <printOptions/>
  <pageMargins left="0.74" right="0.74" top="0.99" bottom="0.99" header="0.5" footer="0.5"/>
  <pageSetup fitToHeight="2" horizontalDpi="300" verticalDpi="300" orientation="landscape" scale="74" r:id="rId3"/>
  <rowBreaks count="1" manualBreakCount="1">
    <brk id="39" max="255" man="1"/>
  </rowBreaks>
  <legacyDrawing r:id="rId2"/>
</worksheet>
</file>

<file path=xl/worksheets/sheet4.xml><?xml version="1.0" encoding="utf-8"?>
<worksheet xmlns="http://schemas.openxmlformats.org/spreadsheetml/2006/main" xmlns:r="http://schemas.openxmlformats.org/officeDocument/2006/relationships">
  <sheetPr codeName="Sheet4">
    <pageSetUpPr fitToPage="1"/>
  </sheetPr>
  <dimension ref="A1:I70"/>
  <sheetViews>
    <sheetView zoomScale="85" zoomScaleNormal="85" workbookViewId="0" topLeftCell="A1">
      <selection activeCell="B9" sqref="B9"/>
    </sheetView>
  </sheetViews>
  <sheetFormatPr defaultColWidth="9.140625" defaultRowHeight="12.75"/>
  <cols>
    <col min="1" max="1" width="43.57421875" style="55" customWidth="1"/>
    <col min="2" max="3" width="15.140625" style="55" customWidth="1"/>
    <col min="4" max="4" width="12.8515625" style="55" customWidth="1"/>
    <col min="5" max="5" width="13.7109375" style="55" customWidth="1"/>
    <col min="6" max="6" width="12.57421875" style="55" customWidth="1"/>
    <col min="7" max="7" width="13.00390625" style="55" customWidth="1"/>
    <col min="8" max="8" width="13.28125" style="55" customWidth="1"/>
    <col min="9" max="9" width="13.00390625" style="55" customWidth="1"/>
    <col min="10" max="16384" width="9.140625" style="55" customWidth="1"/>
  </cols>
  <sheetData>
    <row r="1" ht="15.75">
      <c r="A1" s="73" t="s">
        <v>135</v>
      </c>
    </row>
    <row r="2" spans="1:6" ht="15.75">
      <c r="A2" s="73" t="s">
        <v>133</v>
      </c>
      <c r="B2" s="66"/>
      <c r="C2" s="66"/>
      <c r="D2" s="65"/>
      <c r="E2" s="67"/>
      <c r="F2" s="66"/>
    </row>
    <row r="3" spans="1:9" ht="12.75">
      <c r="A3" s="66"/>
      <c r="B3" s="1" t="s">
        <v>0</v>
      </c>
      <c r="C3" s="1" t="s">
        <v>1</v>
      </c>
      <c r="D3" s="1" t="s">
        <v>2</v>
      </c>
      <c r="E3" s="1" t="s">
        <v>3</v>
      </c>
      <c r="F3" s="1" t="s">
        <v>4</v>
      </c>
      <c r="G3" s="1" t="s">
        <v>5</v>
      </c>
      <c r="H3" s="1" t="s">
        <v>6</v>
      </c>
      <c r="I3" s="1" t="s">
        <v>7</v>
      </c>
    </row>
    <row r="4" spans="1:9" ht="12.75">
      <c r="A4" s="5" t="s">
        <v>172</v>
      </c>
      <c r="B4" s="140">
        <f>'enterprise revenues'!C5</f>
        <v>0</v>
      </c>
      <c r="C4" s="140">
        <f>'enterprise revenues'!D5</f>
        <v>0</v>
      </c>
      <c r="D4" s="140">
        <f>'enterprise revenues'!E5</f>
        <v>0</v>
      </c>
      <c r="E4" s="140">
        <f>'enterprise revenues'!F5</f>
        <v>0</v>
      </c>
      <c r="F4" s="140">
        <f>'enterprise revenues'!G5</f>
        <v>0</v>
      </c>
      <c r="G4" s="140">
        <f>'enterprise revenues'!H5</f>
        <v>0</v>
      </c>
      <c r="H4" s="140">
        <f>'enterprise revenues'!I5</f>
        <v>0</v>
      </c>
      <c r="I4" s="140">
        <f>'enterprise revenues'!J5</f>
        <v>0</v>
      </c>
    </row>
    <row r="5" spans="1:9" ht="12.75">
      <c r="A5" s="14" t="s">
        <v>116</v>
      </c>
      <c r="B5" s="84">
        <f>'enterprise revenues'!C6</f>
        <v>0</v>
      </c>
      <c r="C5" s="84">
        <f>'enterprise revenues'!D6</f>
        <v>0</v>
      </c>
      <c r="D5" s="84">
        <f>'enterprise revenues'!E6</f>
        <v>0</v>
      </c>
      <c r="E5" s="84">
        <f>'enterprise revenues'!F6</f>
        <v>0</v>
      </c>
      <c r="F5" s="84">
        <f>'enterprise revenues'!G6</f>
        <v>0</v>
      </c>
      <c r="G5" s="84">
        <f>'enterprise revenues'!H6</f>
        <v>0</v>
      </c>
      <c r="H5" s="84">
        <f>'enterprise revenues'!I6</f>
        <v>0</v>
      </c>
      <c r="I5" s="84">
        <f>'enterprise revenues'!J6</f>
        <v>0</v>
      </c>
    </row>
    <row r="6" spans="1:9" ht="12.75">
      <c r="A6" s="14" t="s">
        <v>118</v>
      </c>
      <c r="B6" s="84">
        <f>'enterprise revenues'!C7</f>
        <v>0</v>
      </c>
      <c r="C6" s="84">
        <f>'enterprise revenues'!D7</f>
        <v>0</v>
      </c>
      <c r="D6" s="84">
        <f>'enterprise revenues'!E7</f>
        <v>0</v>
      </c>
      <c r="E6" s="84">
        <f>'enterprise revenues'!F7</f>
        <v>0</v>
      </c>
      <c r="F6" s="84">
        <f>'enterprise revenues'!G7</f>
        <v>0</v>
      </c>
      <c r="G6" s="84">
        <f>'enterprise revenues'!H7</f>
        <v>0</v>
      </c>
      <c r="H6" s="84">
        <f>'enterprise revenues'!I7</f>
        <v>0</v>
      </c>
      <c r="I6" s="84">
        <f>'enterprise revenues'!J7</f>
        <v>0</v>
      </c>
    </row>
    <row r="7" spans="1:9" ht="12.75">
      <c r="A7" s="14" t="s">
        <v>173</v>
      </c>
      <c r="B7" s="102">
        <f>'enterprise revenues'!C14</f>
        <v>0</v>
      </c>
      <c r="C7" s="102">
        <f>'enterprise revenues'!D14</f>
        <v>0</v>
      </c>
      <c r="D7" s="102">
        <f>'enterprise revenues'!E14</f>
        <v>0</v>
      </c>
      <c r="E7" s="102">
        <f>'enterprise revenues'!F14</f>
        <v>0</v>
      </c>
      <c r="F7" s="102">
        <f>'enterprise revenues'!G14</f>
        <v>0</v>
      </c>
      <c r="G7" s="102">
        <f>'enterprise revenues'!H14</f>
        <v>0</v>
      </c>
      <c r="H7" s="102">
        <f>'enterprise revenues'!I14</f>
        <v>0</v>
      </c>
      <c r="I7" s="102">
        <f>'enterprise revenues'!J14</f>
        <v>0</v>
      </c>
    </row>
    <row r="8" spans="1:9" ht="12.75">
      <c r="A8" s="14" t="s">
        <v>174</v>
      </c>
      <c r="B8" s="84">
        <f>'enterprise expenses'!C4</f>
        <v>0</v>
      </c>
      <c r="C8" s="84">
        <f>'enterprise expenses'!D4</f>
        <v>0</v>
      </c>
      <c r="D8" s="84">
        <f>'enterprise expenses'!E4</f>
        <v>0</v>
      </c>
      <c r="E8" s="84">
        <f>'enterprise expenses'!F4</f>
        <v>0</v>
      </c>
      <c r="F8" s="84">
        <f>'enterprise expenses'!G4</f>
        <v>0</v>
      </c>
      <c r="G8" s="84">
        <f>'enterprise expenses'!H4</f>
        <v>0</v>
      </c>
      <c r="H8" s="84">
        <f>'enterprise expenses'!I4</f>
        <v>0</v>
      </c>
      <c r="I8" s="84">
        <f>'enterprise expenses'!J4</f>
        <v>0</v>
      </c>
    </row>
    <row r="9" spans="1:9" ht="12.75">
      <c r="A9" s="5" t="s">
        <v>175</v>
      </c>
      <c r="B9" s="133">
        <f>'enterprise revenues'!C12</f>
        <v>0</v>
      </c>
      <c r="C9" s="133">
        <f>'enterprise revenues'!D12</f>
        <v>0</v>
      </c>
      <c r="D9" s="133">
        <f>'enterprise revenues'!E12</f>
        <v>0</v>
      </c>
      <c r="E9" s="133">
        <f>'enterprise revenues'!F12</f>
        <v>0</v>
      </c>
      <c r="F9" s="133">
        <f>'enterprise revenues'!G12</f>
        <v>0</v>
      </c>
      <c r="G9" s="133">
        <f>'enterprise revenues'!H12</f>
        <v>0</v>
      </c>
      <c r="H9" s="133">
        <f>'enterprise revenues'!I12</f>
        <v>0</v>
      </c>
      <c r="I9" s="133">
        <f>'enterprise revenues'!J12</f>
        <v>0</v>
      </c>
    </row>
    <row r="10" spans="1:9" ht="12.75">
      <c r="A10" s="5" t="s">
        <v>176</v>
      </c>
      <c r="B10" s="142">
        <f>B7*B9</f>
        <v>0</v>
      </c>
      <c r="C10" s="142">
        <f aca="true" t="shared" si="0" ref="C10:I10">C7*C9</f>
        <v>0</v>
      </c>
      <c r="D10" s="142">
        <f t="shared" si="0"/>
        <v>0</v>
      </c>
      <c r="E10" s="142">
        <f t="shared" si="0"/>
        <v>0</v>
      </c>
      <c r="F10" s="142">
        <f t="shared" si="0"/>
        <v>0</v>
      </c>
      <c r="G10" s="142">
        <f t="shared" si="0"/>
        <v>0</v>
      </c>
      <c r="H10" s="142">
        <f t="shared" si="0"/>
        <v>0</v>
      </c>
      <c r="I10" s="142">
        <f t="shared" si="0"/>
        <v>0</v>
      </c>
    </row>
    <row r="11" spans="1:9" ht="12.75">
      <c r="A11" s="5" t="s">
        <v>177</v>
      </c>
      <c r="B11" s="103">
        <f>'enterprise revenues'!C38</f>
        <v>0</v>
      </c>
      <c r="C11" s="103">
        <f>'enterprise revenues'!D38</f>
        <v>0</v>
      </c>
      <c r="D11" s="103">
        <f>'enterprise revenues'!E38</f>
        <v>0</v>
      </c>
      <c r="E11" s="103">
        <f>'enterprise revenues'!F38</f>
        <v>0</v>
      </c>
      <c r="F11" s="103">
        <f>'enterprise revenues'!G38</f>
        <v>0</v>
      </c>
      <c r="G11" s="103">
        <f>'enterprise revenues'!H38</f>
        <v>0</v>
      </c>
      <c r="H11" s="103">
        <f>'enterprise revenues'!I38</f>
        <v>0</v>
      </c>
      <c r="I11" s="103">
        <f>'enterprise revenues'!J38</f>
        <v>0</v>
      </c>
    </row>
    <row r="12" spans="1:9" ht="12.75">
      <c r="A12" s="5" t="s">
        <v>178</v>
      </c>
      <c r="B12" s="143">
        <f>B8*B10+'enterprise revenues'!B17</f>
        <v>0</v>
      </c>
      <c r="C12" s="143">
        <f>C8*C10+'enterprise revenues'!C17</f>
        <v>0</v>
      </c>
      <c r="D12" s="143">
        <f>D8*D10+'enterprise revenues'!D17</f>
        <v>0</v>
      </c>
      <c r="E12" s="143">
        <f>E8*E10+'enterprise revenues'!E17</f>
        <v>0</v>
      </c>
      <c r="F12" s="143">
        <f>F8*F10+'enterprise revenues'!F17</f>
        <v>0</v>
      </c>
      <c r="G12" s="143">
        <f>G8*G10+'enterprise revenues'!G17</f>
        <v>0</v>
      </c>
      <c r="H12" s="143">
        <f>H8*H10+'enterprise revenues'!H17</f>
        <v>0</v>
      </c>
      <c r="I12" s="143">
        <f>I8*I10+'enterprise revenues'!I17</f>
        <v>0</v>
      </c>
    </row>
    <row r="13" spans="1:9" ht="12.75">
      <c r="A13" s="5" t="s">
        <v>179</v>
      </c>
      <c r="B13" s="144">
        <f>'enterprise revenues'!C24</f>
        <v>0</v>
      </c>
      <c r="C13" s="144">
        <f>'enterprise revenues'!D24</f>
        <v>0</v>
      </c>
      <c r="D13" s="144">
        <f>'enterprise revenues'!E24</f>
        <v>0</v>
      </c>
      <c r="E13" s="144">
        <f>'enterprise revenues'!F24</f>
        <v>0</v>
      </c>
      <c r="F13" s="144">
        <f>'enterprise revenues'!G24</f>
        <v>0</v>
      </c>
      <c r="G13" s="144">
        <f>'enterprise revenues'!H24</f>
        <v>0</v>
      </c>
      <c r="H13" s="144">
        <f>'enterprise revenues'!I24</f>
        <v>0</v>
      </c>
      <c r="I13" s="144">
        <f>'enterprise revenues'!J24</f>
        <v>0</v>
      </c>
    </row>
    <row r="14" spans="1:9" ht="12.75">
      <c r="A14" s="5" t="s">
        <v>180</v>
      </c>
      <c r="B14" s="85">
        <f>IF(B8=0,0,(B11*B13)/B8)</f>
        <v>0</v>
      </c>
      <c r="C14" s="85">
        <f aca="true" t="shared" si="1" ref="C14:I14">IF(C8=0,0,(C11*C13)/C8)</f>
        <v>0</v>
      </c>
      <c r="D14" s="85">
        <f t="shared" si="1"/>
        <v>0</v>
      </c>
      <c r="E14" s="85">
        <f t="shared" si="1"/>
        <v>0</v>
      </c>
      <c r="F14" s="85">
        <f t="shared" si="1"/>
        <v>0</v>
      </c>
      <c r="G14" s="85">
        <f t="shared" si="1"/>
        <v>0</v>
      </c>
      <c r="H14" s="85">
        <f t="shared" si="1"/>
        <v>0</v>
      </c>
      <c r="I14" s="85">
        <f t="shared" si="1"/>
        <v>0</v>
      </c>
    </row>
    <row r="15" spans="1:9" ht="12.75">
      <c r="A15" s="5" t="s">
        <v>181</v>
      </c>
      <c r="B15" s="86">
        <f>'enterprise expenses'!C39</f>
        <v>0</v>
      </c>
      <c r="C15" s="86">
        <f>'enterprise expenses'!D39</f>
        <v>0</v>
      </c>
      <c r="D15" s="86">
        <f>'enterprise expenses'!E39</f>
        <v>0</v>
      </c>
      <c r="E15" s="86">
        <f>'enterprise expenses'!F39</f>
        <v>0</v>
      </c>
      <c r="F15" s="86">
        <f>'enterprise expenses'!G39</f>
        <v>0</v>
      </c>
      <c r="G15" s="86">
        <f>'enterprise expenses'!H39</f>
        <v>0</v>
      </c>
      <c r="H15" s="86">
        <f>'enterprise expenses'!I39</f>
        <v>0</v>
      </c>
      <c r="I15" s="86">
        <f>'enterprise expenses'!J39</f>
        <v>0</v>
      </c>
    </row>
    <row r="16" spans="1:9" ht="12.75">
      <c r="A16" s="5" t="s">
        <v>182</v>
      </c>
      <c r="B16" s="86">
        <f>'enterprise expenses'!C82</f>
        <v>0</v>
      </c>
      <c r="C16" s="86">
        <f>'enterprise expenses'!D82</f>
        <v>0</v>
      </c>
      <c r="D16" s="86">
        <f>'enterprise expenses'!E82</f>
        <v>0</v>
      </c>
      <c r="E16" s="86">
        <f>'enterprise expenses'!F82</f>
        <v>0</v>
      </c>
      <c r="F16" s="86">
        <f>'enterprise expenses'!G82</f>
        <v>0</v>
      </c>
      <c r="G16" s="86">
        <f>'enterprise expenses'!H82</f>
        <v>0</v>
      </c>
      <c r="H16" s="86">
        <f>'enterprise expenses'!I82</f>
        <v>0</v>
      </c>
      <c r="I16" s="86">
        <f>'enterprise expenses'!J82</f>
        <v>0</v>
      </c>
    </row>
    <row r="17" spans="1:9" ht="12.75">
      <c r="A17" s="5" t="s">
        <v>183</v>
      </c>
      <c r="B17" s="86">
        <f>'enterprise expenses'!C83</f>
        <v>0</v>
      </c>
      <c r="C17" s="86">
        <f>'enterprise expenses'!D83</f>
        <v>0</v>
      </c>
      <c r="D17" s="86">
        <f>'enterprise expenses'!E83</f>
        <v>0</v>
      </c>
      <c r="E17" s="86">
        <f>'enterprise expenses'!F83</f>
        <v>0</v>
      </c>
      <c r="F17" s="86">
        <f>'enterprise expenses'!G83</f>
        <v>0</v>
      </c>
      <c r="G17" s="86">
        <f>'enterprise expenses'!H83</f>
        <v>0</v>
      </c>
      <c r="H17" s="86">
        <f>'enterprise expenses'!I83</f>
        <v>0</v>
      </c>
      <c r="I17" s="86">
        <f>'enterprise expenses'!J83</f>
        <v>0</v>
      </c>
    </row>
    <row r="18" spans="1:9" ht="12.75">
      <c r="A18" s="54" t="s">
        <v>184</v>
      </c>
      <c r="B18" s="86">
        <f>B14-B17</f>
        <v>0</v>
      </c>
      <c r="C18" s="86">
        <f aca="true" t="shared" si="2" ref="C18:I18">C14-C17</f>
        <v>0</v>
      </c>
      <c r="D18" s="86">
        <f t="shared" si="2"/>
        <v>0</v>
      </c>
      <c r="E18" s="86">
        <f t="shared" si="2"/>
        <v>0</v>
      </c>
      <c r="F18" s="86">
        <f t="shared" si="2"/>
        <v>0</v>
      </c>
      <c r="G18" s="86">
        <f t="shared" si="2"/>
        <v>0</v>
      </c>
      <c r="H18" s="86">
        <f t="shared" si="2"/>
        <v>0</v>
      </c>
      <c r="I18" s="86">
        <f t="shared" si="2"/>
        <v>0</v>
      </c>
    </row>
    <row r="19" spans="1:9" ht="12.75">
      <c r="A19" s="54" t="s">
        <v>185</v>
      </c>
      <c r="B19" s="86">
        <f aca="true" t="shared" si="3" ref="B19:I19">B18*B8</f>
        <v>0</v>
      </c>
      <c r="C19" s="86">
        <f t="shared" si="3"/>
        <v>0</v>
      </c>
      <c r="D19" s="86">
        <f t="shared" si="3"/>
        <v>0</v>
      </c>
      <c r="E19" s="86">
        <f t="shared" si="3"/>
        <v>0</v>
      </c>
      <c r="F19" s="86">
        <f t="shared" si="3"/>
        <v>0</v>
      </c>
      <c r="G19" s="86">
        <f t="shared" si="3"/>
        <v>0</v>
      </c>
      <c r="H19" s="86">
        <f t="shared" si="3"/>
        <v>0</v>
      </c>
      <c r="I19" s="86">
        <f t="shared" si="3"/>
        <v>0</v>
      </c>
    </row>
    <row r="20" spans="1:9" ht="25.5">
      <c r="A20" s="111" t="s">
        <v>186</v>
      </c>
      <c r="B20" s="87">
        <f>IF(B10=0,0,B15/B10)</f>
        <v>0</v>
      </c>
      <c r="C20" s="87">
        <f aca="true" t="shared" si="4" ref="C20:I20">IF(C10=0,0,C15/C10)</f>
        <v>0</v>
      </c>
      <c r="D20" s="87">
        <f t="shared" si="4"/>
        <v>0</v>
      </c>
      <c r="E20" s="87">
        <f t="shared" si="4"/>
        <v>0</v>
      </c>
      <c r="F20" s="87">
        <f t="shared" si="4"/>
        <v>0</v>
      </c>
      <c r="G20" s="87">
        <f t="shared" si="4"/>
        <v>0</v>
      </c>
      <c r="H20" s="87">
        <f t="shared" si="4"/>
        <v>0</v>
      </c>
      <c r="I20" s="87">
        <f t="shared" si="4"/>
        <v>0</v>
      </c>
    </row>
    <row r="21" spans="1:9" ht="12.75">
      <c r="A21" s="54" t="s">
        <v>187</v>
      </c>
      <c r="B21" s="87">
        <f>IF(B10=0,0,B17/B10)</f>
        <v>0</v>
      </c>
      <c r="C21" s="87">
        <f aca="true" t="shared" si="5" ref="C21:I21">IF(C10=0,0,C17/C10)</f>
        <v>0</v>
      </c>
      <c r="D21" s="87">
        <f t="shared" si="5"/>
        <v>0</v>
      </c>
      <c r="E21" s="87">
        <f t="shared" si="5"/>
        <v>0</v>
      </c>
      <c r="F21" s="87">
        <f t="shared" si="5"/>
        <v>0</v>
      </c>
      <c r="G21" s="87">
        <f t="shared" si="5"/>
        <v>0</v>
      </c>
      <c r="H21" s="87">
        <f t="shared" si="5"/>
        <v>0</v>
      </c>
      <c r="I21" s="87">
        <f t="shared" si="5"/>
        <v>0</v>
      </c>
    </row>
    <row r="22" spans="1:9" ht="12.75">
      <c r="A22" s="54" t="s">
        <v>188</v>
      </c>
      <c r="B22" s="86">
        <f>SUM(B19:I19)</f>
        <v>0</v>
      </c>
      <c r="C22" s="66"/>
      <c r="D22" s="66"/>
      <c r="E22" s="66"/>
      <c r="F22" s="56"/>
      <c r="G22" s="64"/>
      <c r="H22" s="64"/>
      <c r="I22" s="64"/>
    </row>
    <row r="23" spans="1:9" ht="12.75" hidden="1">
      <c r="A23" s="54" t="s">
        <v>61</v>
      </c>
      <c r="B23" s="81">
        <f>B11*B13</f>
        <v>0</v>
      </c>
      <c r="C23" s="81">
        <f aca="true" t="shared" si="6" ref="C23:I23">C11*C13</f>
        <v>0</v>
      </c>
      <c r="D23" s="81">
        <f t="shared" si="6"/>
        <v>0</v>
      </c>
      <c r="E23" s="81">
        <f t="shared" si="6"/>
        <v>0</v>
      </c>
      <c r="F23" s="81">
        <f t="shared" si="6"/>
        <v>0</v>
      </c>
      <c r="G23" s="81">
        <f t="shared" si="6"/>
        <v>0</v>
      </c>
      <c r="H23" s="81">
        <f t="shared" si="6"/>
        <v>0</v>
      </c>
      <c r="I23" s="81">
        <f t="shared" si="6"/>
        <v>0</v>
      </c>
    </row>
    <row r="24" spans="1:9" ht="12.75" hidden="1">
      <c r="A24" s="54" t="s">
        <v>62</v>
      </c>
      <c r="B24" s="82" t="e">
        <f>B11*#REF!</f>
        <v>#REF!</v>
      </c>
      <c r="C24" s="82" t="e">
        <f>C11*#REF!</f>
        <v>#REF!</v>
      </c>
      <c r="D24" s="82" t="e">
        <f>D11*#REF!</f>
        <v>#REF!</v>
      </c>
      <c r="E24" s="82" t="e">
        <f>E11*#REF!</f>
        <v>#REF!</v>
      </c>
      <c r="F24" s="82" t="e">
        <f>F11*#REF!</f>
        <v>#REF!</v>
      </c>
      <c r="G24" s="82" t="e">
        <f>G11*#REF!</f>
        <v>#REF!</v>
      </c>
      <c r="H24" s="82" t="e">
        <f>H11*#REF!</f>
        <v>#REF!</v>
      </c>
      <c r="I24" s="82" t="e">
        <f>I11*#REF!</f>
        <v>#REF!</v>
      </c>
    </row>
    <row r="25" spans="1:7" ht="12.75">
      <c r="A25" s="66"/>
      <c r="B25" s="3"/>
      <c r="C25" s="66"/>
      <c r="D25" s="69"/>
      <c r="E25" s="69"/>
      <c r="F25" s="56"/>
      <c r="G25" s="57"/>
    </row>
    <row r="26" spans="1:7" ht="12.75">
      <c r="A26" s="66"/>
      <c r="B26" s="3"/>
      <c r="C26" s="11"/>
      <c r="D26" s="56"/>
      <c r="E26" s="56"/>
      <c r="F26" s="69"/>
      <c r="G26" s="57"/>
    </row>
    <row r="27" spans="1:6" ht="12.75" hidden="1">
      <c r="A27" s="66"/>
      <c r="B27" s="3"/>
      <c r="C27" s="11"/>
      <c r="D27" s="11"/>
      <c r="E27" s="11"/>
      <c r="F27" s="66"/>
    </row>
    <row r="28" spans="1:6" ht="12.75" hidden="1">
      <c r="A28" s="66"/>
      <c r="B28" s="70"/>
      <c r="C28" s="66"/>
      <c r="D28" s="15"/>
      <c r="E28" s="15"/>
      <c r="F28" s="56"/>
    </row>
    <row r="29" spans="1:7" ht="12.75" hidden="1">
      <c r="A29" s="66"/>
      <c r="B29" s="70"/>
      <c r="C29" s="66"/>
      <c r="D29" s="69"/>
      <c r="E29" s="69"/>
      <c r="F29" s="56"/>
      <c r="G29" s="57"/>
    </row>
    <row r="30" spans="1:7" ht="12.75" hidden="1">
      <c r="A30" s="66"/>
      <c r="B30" s="70"/>
      <c r="C30" s="66"/>
      <c r="D30" s="69"/>
      <c r="E30" s="69"/>
      <c r="F30" s="56"/>
      <c r="G30" s="57"/>
    </row>
    <row r="31" spans="1:7" ht="12.75" hidden="1">
      <c r="A31" s="66"/>
      <c r="B31" s="70"/>
      <c r="C31" s="66"/>
      <c r="D31" s="69"/>
      <c r="E31" s="69"/>
      <c r="F31" s="56"/>
      <c r="G31" s="57"/>
    </row>
    <row r="32" spans="1:7" ht="12.75" hidden="1">
      <c r="A32" s="66"/>
      <c r="B32" s="70"/>
      <c r="C32" s="66"/>
      <c r="D32" s="69"/>
      <c r="E32" s="69"/>
      <c r="F32" s="56"/>
      <c r="G32" s="57"/>
    </row>
    <row r="33" spans="1:7" ht="12.75">
      <c r="A33" s="66"/>
      <c r="B33" s="3"/>
      <c r="C33" s="11"/>
      <c r="D33" s="66"/>
      <c r="E33" s="66"/>
      <c r="F33" s="68"/>
      <c r="G33" s="57"/>
    </row>
    <row r="34" spans="1:7" ht="12.75" hidden="1">
      <c r="A34" s="66"/>
      <c r="B34" s="3"/>
      <c r="C34" s="11"/>
      <c r="D34" s="66"/>
      <c r="E34" s="66"/>
      <c r="F34" s="71"/>
      <c r="G34" s="57"/>
    </row>
    <row r="35" spans="1:7" ht="12.75" hidden="1">
      <c r="A35" s="66"/>
      <c r="B35" s="3"/>
      <c r="C35" s="11"/>
      <c r="D35" s="66"/>
      <c r="E35" s="66"/>
      <c r="F35" s="72"/>
      <c r="G35" s="57"/>
    </row>
    <row r="36" spans="1:7" ht="12.75" hidden="1">
      <c r="A36" s="66"/>
      <c r="B36" s="3"/>
      <c r="C36" s="11"/>
      <c r="D36" s="66"/>
      <c r="E36" s="66"/>
      <c r="F36" s="58"/>
      <c r="G36" s="57"/>
    </row>
    <row r="37" spans="1:7" ht="12.75">
      <c r="A37" s="66"/>
      <c r="B37" s="3"/>
      <c r="C37" s="11"/>
      <c r="D37" s="66"/>
      <c r="E37" s="66"/>
      <c r="F37" s="58"/>
      <c r="G37" s="57"/>
    </row>
    <row r="38" spans="1:7" ht="12.75">
      <c r="A38" s="66"/>
      <c r="B38" s="3"/>
      <c r="C38" s="11"/>
      <c r="D38" s="66"/>
      <c r="E38" s="66"/>
      <c r="F38" s="58"/>
      <c r="G38" s="57"/>
    </row>
    <row r="39" spans="1:7" ht="12.75">
      <c r="A39" s="66"/>
      <c r="B39" s="3"/>
      <c r="C39" s="11"/>
      <c r="D39" s="66"/>
      <c r="E39" s="66"/>
      <c r="F39" s="58"/>
      <c r="G39" s="57"/>
    </row>
    <row r="40" spans="1:7" ht="12.75">
      <c r="A40" s="66"/>
      <c r="B40" s="3"/>
      <c r="C40" s="11"/>
      <c r="D40" s="66"/>
      <c r="E40" s="66"/>
      <c r="F40" s="58"/>
      <c r="G40" s="57"/>
    </row>
    <row r="41" spans="1:7" ht="12.75">
      <c r="A41" s="66"/>
      <c r="B41" s="66"/>
      <c r="C41" s="11"/>
      <c r="D41" s="66"/>
      <c r="E41" s="66"/>
      <c r="F41" s="58"/>
      <c r="G41" s="57"/>
    </row>
    <row r="42" spans="1:7" ht="12.75">
      <c r="A42" s="66"/>
      <c r="B42" s="66"/>
      <c r="C42" s="11"/>
      <c r="D42" s="66"/>
      <c r="E42" s="66"/>
      <c r="F42" s="58"/>
      <c r="G42" s="57"/>
    </row>
    <row r="43" spans="1:7" ht="12.75">
      <c r="A43" s="66"/>
      <c r="B43" s="11"/>
      <c r="C43" s="11"/>
      <c r="D43" s="66"/>
      <c r="E43" s="66"/>
      <c r="F43" s="59"/>
      <c r="G43" s="57"/>
    </row>
    <row r="44" spans="1:7" ht="12.75">
      <c r="A44" s="66"/>
      <c r="B44" s="65"/>
      <c r="C44" s="65"/>
      <c r="D44" s="66"/>
      <c r="E44" s="66"/>
      <c r="F44" s="56"/>
      <c r="G44" s="57"/>
    </row>
    <row r="45" spans="1:7" ht="12.75">
      <c r="A45" s="66"/>
      <c r="B45" s="65"/>
      <c r="C45" s="66"/>
      <c r="D45" s="66"/>
      <c r="E45" s="65"/>
      <c r="F45" s="56"/>
      <c r="G45" s="57"/>
    </row>
    <row r="46" spans="1:7" ht="12.75">
      <c r="A46" s="66"/>
      <c r="B46" s="65"/>
      <c r="C46" s="66"/>
      <c r="D46" s="65"/>
      <c r="E46" s="66"/>
      <c r="F46" s="56"/>
      <c r="G46" s="57"/>
    </row>
    <row r="47" spans="1:7" ht="12.75">
      <c r="A47" s="66"/>
      <c r="B47" s="65"/>
      <c r="C47" s="66"/>
      <c r="D47" s="66"/>
      <c r="E47" s="65"/>
      <c r="F47" s="56"/>
      <c r="G47" s="57"/>
    </row>
    <row r="48" spans="1:8" ht="12.75">
      <c r="A48" s="66"/>
      <c r="B48" s="54"/>
      <c r="C48" s="3"/>
      <c r="D48" s="54"/>
      <c r="E48" s="3"/>
      <c r="F48" s="3"/>
      <c r="G48" s="3"/>
      <c r="H48" s="3"/>
    </row>
    <row r="49" spans="2:8" ht="12.75">
      <c r="B49" s="3"/>
      <c r="C49" s="4"/>
      <c r="D49" s="3"/>
      <c r="E49" s="3"/>
      <c r="F49" s="3"/>
      <c r="G49" s="5"/>
      <c r="H49" s="5"/>
    </row>
    <row r="50" spans="2:8" ht="12.75">
      <c r="B50" s="3"/>
      <c r="C50" s="3"/>
      <c r="D50" s="3"/>
      <c r="E50" s="3"/>
      <c r="F50" s="3"/>
      <c r="G50" s="5"/>
      <c r="H50" s="5"/>
    </row>
    <row r="51" spans="2:8" ht="12.75">
      <c r="B51" s="3"/>
      <c r="C51" s="6"/>
      <c r="D51" s="3"/>
      <c r="E51" s="3"/>
      <c r="F51" s="3"/>
      <c r="G51" s="5"/>
      <c r="H51" s="5"/>
    </row>
    <row r="52" spans="2:8" ht="12.75">
      <c r="B52" s="3"/>
      <c r="C52" s="3"/>
      <c r="D52" s="7"/>
      <c r="E52" s="3"/>
      <c r="F52" s="3"/>
      <c r="G52" s="8"/>
      <c r="H52" s="8"/>
    </row>
    <row r="53" spans="2:8" ht="12.75">
      <c r="B53" s="3"/>
      <c r="C53" s="3"/>
      <c r="D53" s="7"/>
      <c r="E53" s="7"/>
      <c r="F53" s="7"/>
      <c r="G53" s="8"/>
      <c r="H53" s="8"/>
    </row>
    <row r="54" spans="2:8" ht="12.75">
      <c r="B54" s="3"/>
      <c r="C54" s="3"/>
      <c r="D54" s="7"/>
      <c r="E54" s="7"/>
      <c r="F54" s="7"/>
      <c r="G54" s="8"/>
      <c r="H54" s="8"/>
    </row>
    <row r="55" spans="2:8" ht="12.75">
      <c r="B55" s="3"/>
      <c r="C55" s="3"/>
      <c r="D55" s="7"/>
      <c r="E55" s="7"/>
      <c r="F55" s="7"/>
      <c r="G55" s="8"/>
      <c r="H55" s="8"/>
    </row>
    <row r="56" spans="2:8" ht="12.75">
      <c r="B56" s="3"/>
      <c r="C56" s="3"/>
      <c r="D56" s="7"/>
      <c r="E56" s="7"/>
      <c r="F56" s="7"/>
      <c r="G56" s="8"/>
      <c r="H56" s="8"/>
    </row>
    <row r="57" spans="2:8" ht="12.75">
      <c r="B57" s="3"/>
      <c r="C57" s="3"/>
      <c r="D57" s="7"/>
      <c r="E57" s="7"/>
      <c r="F57" s="7"/>
      <c r="G57" s="8"/>
      <c r="H57" s="8"/>
    </row>
    <row r="58" spans="2:8" ht="12.75">
      <c r="B58" s="3"/>
      <c r="C58" s="3"/>
      <c r="D58" s="7"/>
      <c r="E58" s="7"/>
      <c r="F58" s="7"/>
      <c r="G58" s="8"/>
      <c r="H58" s="8"/>
    </row>
    <row r="59" spans="2:8" ht="12.75">
      <c r="B59" s="3"/>
      <c r="C59" s="3"/>
      <c r="D59" s="7"/>
      <c r="E59" s="7"/>
      <c r="F59" s="7"/>
      <c r="G59" s="8"/>
      <c r="H59" s="8"/>
    </row>
    <row r="60" spans="2:8" ht="12.75">
      <c r="B60" s="3"/>
      <c r="C60" s="4"/>
      <c r="D60" s="5"/>
      <c r="E60" s="5"/>
      <c r="F60" s="5"/>
      <c r="G60" s="5"/>
      <c r="H60" s="9"/>
    </row>
    <row r="61" spans="2:8" ht="12.75">
      <c r="B61" s="3"/>
      <c r="C61" s="3"/>
      <c r="D61" s="5"/>
      <c r="E61" s="5"/>
      <c r="F61" s="5"/>
      <c r="G61" s="5"/>
      <c r="H61" s="3"/>
    </row>
    <row r="62" spans="2:8" ht="12.75">
      <c r="B62" s="3"/>
      <c r="C62" s="6"/>
      <c r="D62" s="5"/>
      <c r="E62" s="5"/>
      <c r="F62" s="5"/>
      <c r="G62" s="5"/>
      <c r="H62" s="3"/>
    </row>
    <row r="63" spans="2:8" ht="12.75">
      <c r="B63" s="3"/>
      <c r="C63" s="3"/>
      <c r="D63" s="8"/>
      <c r="E63" s="8"/>
      <c r="F63" s="8"/>
      <c r="G63" s="9"/>
      <c r="H63" s="3"/>
    </row>
    <row r="64" spans="2:8" ht="12.75">
      <c r="B64" s="3"/>
      <c r="C64" s="3"/>
      <c r="D64" s="8"/>
      <c r="E64" s="8"/>
      <c r="F64" s="8"/>
      <c r="G64" s="9"/>
      <c r="H64" s="3"/>
    </row>
    <row r="65" spans="2:8" ht="12.75">
      <c r="B65" s="3"/>
      <c r="C65" s="3"/>
      <c r="D65" s="8"/>
      <c r="E65" s="8"/>
      <c r="F65" s="8"/>
      <c r="G65" s="9"/>
      <c r="H65" s="3"/>
    </row>
    <row r="66" spans="2:8" ht="12.75">
      <c r="B66" s="3"/>
      <c r="C66" s="3"/>
      <c r="D66" s="8"/>
      <c r="E66" s="8"/>
      <c r="F66" s="8"/>
      <c r="G66" s="9"/>
      <c r="H66" s="3"/>
    </row>
    <row r="67" spans="2:8" ht="12.75">
      <c r="B67" s="3"/>
      <c r="C67" s="3"/>
      <c r="D67" s="8"/>
      <c r="E67" s="8"/>
      <c r="F67" s="8"/>
      <c r="G67" s="9"/>
      <c r="H67" s="3"/>
    </row>
    <row r="68" spans="2:8" ht="12.75">
      <c r="B68" s="3"/>
      <c r="C68" s="3"/>
      <c r="D68" s="8"/>
      <c r="E68" s="8"/>
      <c r="F68" s="8"/>
      <c r="G68" s="9"/>
      <c r="H68" s="3"/>
    </row>
    <row r="69" spans="2:8" ht="12.75">
      <c r="B69" s="3"/>
      <c r="C69" s="3"/>
      <c r="D69" s="8"/>
      <c r="E69" s="8"/>
      <c r="F69" s="8"/>
      <c r="G69" s="9"/>
      <c r="H69" s="3"/>
    </row>
    <row r="70" spans="2:8" ht="12.75">
      <c r="B70" s="3"/>
      <c r="C70" s="3"/>
      <c r="D70" s="8"/>
      <c r="E70" s="8"/>
      <c r="F70" s="8"/>
      <c r="G70" s="9"/>
      <c r="H70" s="3"/>
    </row>
    <row r="65524" ht="12.75"/>
    <row r="65525" ht="12.75"/>
    <row r="65526" ht="12.75"/>
    <row r="65527" ht="12.75"/>
    <row r="65528" ht="12.75"/>
    <row r="65529" ht="12.75"/>
    <row r="65530" ht="12.75"/>
    <row r="65531" ht="12.75"/>
  </sheetData>
  <sheetProtection sheet="1" objects="1" scenarios="1"/>
  <dataValidations count="2">
    <dataValidation allowBlank="1" showInputMessage="1" showErrorMessage="1" errorTitle="Invalid Entry" error="You must enter a value greater than zero." sqref="B10:I12"/>
    <dataValidation type="custom" showInputMessage="1" showErrorMessage="1" errorTitle="infeasible plan" error="Sales exceed production plus inventory carried forward." sqref="B13:I13">
      <formula1>B13&lt;=B12</formula1>
    </dataValidation>
  </dataValidations>
  <printOptions/>
  <pageMargins left="0.75" right="0.75" top="1" bottom="1" header="0.5" footer="0.5"/>
  <pageSetup fitToHeight="1" fitToWidth="1" horizontalDpi="300" verticalDpi="300" orientation="landscape" scale="81" r:id="rId4"/>
  <drawing r:id="rId3"/>
  <legacyDrawing r:id="rId2"/>
</worksheet>
</file>

<file path=xl/worksheets/sheet5.xml><?xml version="1.0" encoding="utf-8"?>
<worksheet xmlns="http://schemas.openxmlformats.org/spreadsheetml/2006/main" xmlns:r="http://schemas.openxmlformats.org/officeDocument/2006/relationships">
  <sheetPr codeName="Sheet5">
    <pageSetUpPr fitToPage="1"/>
  </sheetPr>
  <dimension ref="A1:E36"/>
  <sheetViews>
    <sheetView workbookViewId="0" topLeftCell="A1">
      <selection activeCell="E5" sqref="E5"/>
    </sheetView>
  </sheetViews>
  <sheetFormatPr defaultColWidth="9.140625" defaultRowHeight="12.75"/>
  <cols>
    <col min="1" max="1" width="4.8515625" style="0" customWidth="1"/>
    <col min="2" max="2" width="42.7109375" style="0" customWidth="1"/>
    <col min="3" max="3" width="15.140625" style="0" customWidth="1"/>
    <col min="4" max="4" width="14.8515625" style="0" bestFit="1" customWidth="1"/>
    <col min="5" max="5" width="15.421875" style="0" customWidth="1"/>
  </cols>
  <sheetData>
    <row r="1" spans="1:5" ht="15.75">
      <c r="A1" s="147" t="s">
        <v>140</v>
      </c>
      <c r="B1" s="10"/>
      <c r="C1" s="2"/>
      <c r="D1" s="13"/>
      <c r="E1" s="10"/>
    </row>
    <row r="2" spans="1:5" ht="15.75">
      <c r="A2" s="147"/>
      <c r="B2" s="10"/>
      <c r="C2" s="2"/>
      <c r="D2" s="13"/>
      <c r="E2" s="10"/>
    </row>
    <row r="3" spans="1:5" ht="15.75">
      <c r="A3" s="147" t="s">
        <v>139</v>
      </c>
      <c r="B3" s="10"/>
      <c r="C3" s="2"/>
      <c r="D3" s="13"/>
      <c r="E3" s="10"/>
    </row>
    <row r="4" spans="1:5" ht="12.75">
      <c r="A4" s="10">
        <v>1</v>
      </c>
      <c r="B4" s="10" t="s">
        <v>57</v>
      </c>
      <c r="C4" s="10"/>
      <c r="D4" s="10"/>
      <c r="E4" s="90">
        <f>'enterprise cashflow report'!B22</f>
        <v>0</v>
      </c>
    </row>
    <row r="5" spans="1:5" ht="12.75">
      <c r="A5" s="10">
        <v>2</v>
      </c>
      <c r="B5" s="10" t="s">
        <v>56</v>
      </c>
      <c r="C5" s="10"/>
      <c r="D5" s="10"/>
      <c r="E5" s="53"/>
    </row>
    <row r="6" spans="1:5" ht="12.75">
      <c r="A6" s="10">
        <v>3</v>
      </c>
      <c r="B6" s="10" t="s">
        <v>72</v>
      </c>
      <c r="C6" s="91" t="s">
        <v>31</v>
      </c>
      <c r="D6" s="91" t="s">
        <v>30</v>
      </c>
      <c r="E6" s="3"/>
    </row>
    <row r="7" spans="1:5" ht="12.75">
      <c r="A7" s="10"/>
      <c r="B7" s="10"/>
      <c r="C7" s="132"/>
      <c r="D7" s="132"/>
      <c r="E7" s="87">
        <f>D7-C7</f>
        <v>0</v>
      </c>
    </row>
    <row r="8" spans="1:5" ht="12.75">
      <c r="A8" s="10">
        <v>4</v>
      </c>
      <c r="B8" s="10" t="s">
        <v>73</v>
      </c>
      <c r="C8" s="10"/>
      <c r="D8" s="10"/>
      <c r="E8" s="132"/>
    </row>
    <row r="9" spans="1:5" ht="12.75">
      <c r="A9" s="10"/>
      <c r="B9" s="80" t="s">
        <v>74</v>
      </c>
      <c r="C9" s="10"/>
      <c r="D9" s="10"/>
      <c r="E9" s="87">
        <f>E4+E5+E7+E8</f>
        <v>0</v>
      </c>
    </row>
    <row r="10" spans="1:5" ht="12.75">
      <c r="A10" s="10">
        <v>5</v>
      </c>
      <c r="B10" s="10" t="s">
        <v>75</v>
      </c>
      <c r="C10" s="10"/>
      <c r="D10" s="10"/>
      <c r="E10" s="53"/>
    </row>
    <row r="11" spans="1:5" ht="12.75">
      <c r="A11" s="10">
        <v>6</v>
      </c>
      <c r="B11" s="10" t="s">
        <v>76</v>
      </c>
      <c r="C11" s="10"/>
      <c r="D11" s="10"/>
      <c r="E11" s="132"/>
    </row>
    <row r="12" spans="1:5" ht="12.75">
      <c r="A12" s="10">
        <v>7</v>
      </c>
      <c r="B12" s="10" t="s">
        <v>77</v>
      </c>
      <c r="C12" s="10"/>
      <c r="D12" s="10"/>
      <c r="E12" s="53"/>
    </row>
    <row r="13" spans="1:5" ht="12.75">
      <c r="A13" s="10">
        <v>8</v>
      </c>
      <c r="B13" s="80" t="s">
        <v>134</v>
      </c>
      <c r="C13" s="92"/>
      <c r="D13" s="10"/>
      <c r="E13" s="88">
        <f>E9+E10-E11-E12</f>
        <v>0</v>
      </c>
    </row>
    <row r="14" spans="1:5" ht="12.75">
      <c r="A14" s="10"/>
      <c r="B14" s="80"/>
      <c r="C14" s="92"/>
      <c r="D14" s="10"/>
      <c r="E14" s="82"/>
    </row>
    <row r="15" spans="1:5" ht="15.75">
      <c r="A15" s="147" t="s">
        <v>141</v>
      </c>
      <c r="B15" s="80"/>
      <c r="C15" s="92"/>
      <c r="D15" s="10"/>
      <c r="E15" s="82"/>
    </row>
    <row r="16" spans="1:5" ht="12.75">
      <c r="A16" s="10"/>
      <c r="B16" s="10"/>
      <c r="C16" s="10"/>
      <c r="D16" s="10" t="s">
        <v>59</v>
      </c>
      <c r="E16" s="91"/>
    </row>
    <row r="17" spans="1:5" ht="12.75">
      <c r="A17" s="10"/>
      <c r="B17" s="79" t="s">
        <v>137</v>
      </c>
      <c r="C17" s="10" t="s">
        <v>32</v>
      </c>
      <c r="D17" s="10" t="s">
        <v>64</v>
      </c>
      <c r="E17" s="77" t="s">
        <v>205</v>
      </c>
    </row>
    <row r="18" spans="1:5" ht="12.75">
      <c r="A18" s="10">
        <v>1</v>
      </c>
      <c r="B18" s="10" t="s">
        <v>78</v>
      </c>
      <c r="C18" s="132"/>
      <c r="D18" s="93">
        <f>'enterprise expenses'!B56+'enterprise expenses'!B58</f>
        <v>0</v>
      </c>
      <c r="E18" s="88">
        <f>D18-C18</f>
        <v>0</v>
      </c>
    </row>
    <row r="19" spans="1:5" ht="12.75">
      <c r="A19" s="10"/>
      <c r="B19" s="10"/>
      <c r="C19" s="10" t="s">
        <v>201</v>
      </c>
      <c r="D19" s="10" t="s">
        <v>201</v>
      </c>
      <c r="E19" s="91" t="s">
        <v>199</v>
      </c>
    </row>
    <row r="20" spans="1:5" ht="12.75">
      <c r="A20" s="10"/>
      <c r="B20" s="79" t="s">
        <v>136</v>
      </c>
      <c r="C20" s="78" t="s">
        <v>60</v>
      </c>
      <c r="D20" s="78" t="s">
        <v>58</v>
      </c>
      <c r="E20" s="91" t="s">
        <v>200</v>
      </c>
    </row>
    <row r="21" spans="1:5" ht="12.75">
      <c r="A21" s="10">
        <v>2</v>
      </c>
      <c r="B21" s="77" t="s">
        <v>209</v>
      </c>
      <c r="C21" s="89">
        <f>('enterprise revenues'!C17*'enterprise cashflow report'!B11+'enterprise revenues'!D17*'enterprise cashflow report'!C11+'enterprise revenues'!E17*'enterprise cashflow report'!D11+'enterprise revenues'!F17*'enterprise cashflow report'!E11+'enterprise revenues'!G17*'enterprise cashflow report'!F11+'enterprise revenues'!H17*'enterprise cashflow report'!G11+'enterprise revenues'!I17*'enterprise cashflow report'!H11)</f>
        <v>0</v>
      </c>
      <c r="D21" s="89">
        <f>('enterprise cashflow report'!C12-'enterprise cashflow report'!C13)*'enterprise cashflow report'!C11+('enterprise cashflow report'!D12-'enterprise cashflow report'!D13)*'enterprise cashflow report'!D11+('enterprise cashflow report'!E12-'enterprise cashflow report'!E13)*'enterprise cashflow report'!E11+('enterprise cashflow report'!F12-'enterprise cashflow report'!F13)*'enterprise cashflow report'!F11+('enterprise cashflow report'!G12-'enterprise cashflow report'!G13)*'enterprise cashflow report'!G11+('enterprise cashflow report'!H12-'enterprise cashflow report'!H13)*'enterprise cashflow report'!H11+('enterprise cashflow report'!B12-'enterprise cashflow report'!B13)*'enterprise cashflow report'!B11</f>
        <v>0</v>
      </c>
      <c r="E21" s="89">
        <f>D21-C21</f>
        <v>0</v>
      </c>
    </row>
    <row r="22" spans="1:5" ht="12.75">
      <c r="A22" s="10">
        <v>3</v>
      </c>
      <c r="B22" s="77" t="s">
        <v>138</v>
      </c>
      <c r="C22" s="164"/>
      <c r="D22" s="164"/>
      <c r="E22" s="89">
        <f>D22-C22</f>
        <v>0</v>
      </c>
    </row>
    <row r="23" spans="1:5" ht="12.75">
      <c r="A23" s="10">
        <v>4</v>
      </c>
      <c r="B23" s="77" t="s">
        <v>192</v>
      </c>
      <c r="C23" s="164"/>
      <c r="D23" s="164"/>
      <c r="E23" s="89">
        <f>D23-C23</f>
        <v>0</v>
      </c>
    </row>
    <row r="24" spans="1:5" ht="12.75">
      <c r="A24" s="10">
        <v>5</v>
      </c>
      <c r="B24" s="77" t="s">
        <v>193</v>
      </c>
      <c r="C24" s="164"/>
      <c r="D24" s="164"/>
      <c r="E24" s="89">
        <f>C24-D24</f>
        <v>0</v>
      </c>
    </row>
    <row r="25" spans="1:5" ht="12.75">
      <c r="A25" s="10">
        <v>6</v>
      </c>
      <c r="B25" s="77" t="s">
        <v>194</v>
      </c>
      <c r="C25" s="164"/>
      <c r="D25" s="164"/>
      <c r="E25" s="89">
        <f>D25-C25</f>
        <v>0</v>
      </c>
    </row>
    <row r="26" spans="1:5" ht="12.75">
      <c r="A26" s="10">
        <v>7</v>
      </c>
      <c r="B26" s="77" t="s">
        <v>195</v>
      </c>
      <c r="C26" s="164"/>
      <c r="D26" s="164"/>
      <c r="E26" s="89">
        <f>D26-C26</f>
        <v>0</v>
      </c>
    </row>
    <row r="27" spans="1:5" ht="12.75">
      <c r="A27">
        <v>8</v>
      </c>
      <c r="B27" t="s">
        <v>210</v>
      </c>
      <c r="C27" s="164"/>
      <c r="D27" s="164"/>
      <c r="E27" s="89">
        <f>D27-C27</f>
        <v>0</v>
      </c>
    </row>
    <row r="28" spans="1:5" ht="12.75">
      <c r="A28" s="10">
        <v>9</v>
      </c>
      <c r="B28" s="2" t="s">
        <v>79</v>
      </c>
      <c r="C28" s="10"/>
      <c r="D28" s="10"/>
      <c r="E28" s="87">
        <f>E9+E18+SUM(E21:E27)</f>
        <v>0</v>
      </c>
    </row>
    <row r="29" spans="1:5" ht="12.75">
      <c r="A29" s="10"/>
      <c r="B29" s="10"/>
      <c r="C29" s="10"/>
      <c r="D29" s="10"/>
      <c r="E29" s="10"/>
    </row>
    <row r="30" spans="1:5" ht="12.75">
      <c r="A30" s="10"/>
      <c r="B30" s="10"/>
      <c r="C30" s="10"/>
      <c r="D30" s="10"/>
      <c r="E30" s="10"/>
    </row>
    <row r="31" spans="1:5" ht="12.75">
      <c r="A31" s="76"/>
      <c r="B31" s="10"/>
      <c r="C31" s="10"/>
      <c r="D31" s="10"/>
      <c r="E31" s="10"/>
    </row>
    <row r="32" spans="1:5" ht="12.75">
      <c r="A32" s="76"/>
      <c r="B32" s="10"/>
      <c r="C32" s="10"/>
      <c r="D32" s="10"/>
      <c r="E32" s="10"/>
    </row>
    <row r="33" spans="1:5" ht="12.75">
      <c r="A33" s="76"/>
      <c r="B33" s="10"/>
      <c r="C33" s="10"/>
      <c r="D33" s="10"/>
      <c r="E33" s="10"/>
    </row>
    <row r="34" spans="1:5" ht="12.75">
      <c r="A34" s="76"/>
      <c r="B34" s="10"/>
      <c r="C34" s="10"/>
      <c r="D34" s="10"/>
      <c r="E34" s="10"/>
    </row>
    <row r="35" spans="1:5" ht="12.75">
      <c r="A35" s="76"/>
      <c r="B35" s="10"/>
      <c r="C35" s="10"/>
      <c r="D35" s="10"/>
      <c r="E35" s="10"/>
    </row>
    <row r="36" ht="12.75">
      <c r="A36" s="94"/>
    </row>
  </sheetData>
  <sheetProtection sheet="1" objects="1" scenarios="1"/>
  <printOptions/>
  <pageMargins left="0.75" right="0.75" top="1" bottom="1" header="0.5" footer="0.5"/>
  <pageSetup fitToHeight="1" fitToWidth="1" horizontalDpi="600" verticalDpi="600" orientation="portrait" scale="8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Oregon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Preferred Customer</dc:creator>
  <cp:keywords/>
  <dc:description/>
  <cp:lastModifiedBy>Bart Eleveld</cp:lastModifiedBy>
  <cp:lastPrinted>1999-12-29T18:45:27Z</cp:lastPrinted>
  <dcterms:created xsi:type="dcterms:W3CDTF">1988-12-20T15:10:30Z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